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4" activeTab="4"/>
  </bookViews>
  <sheets>
    <sheet name="RANIERI DEF" sheetId="1" r:id="rId1"/>
    <sheet name="Metadata" sheetId="2" r:id="rId2"/>
    <sheet name="Lotti AGG 31.03.2020" sheetId="3" r:id="rId3"/>
    <sheet name="Lotti AGG 30.06.2020" sheetId="4" r:id="rId4"/>
    <sheet name="FOGLIO" sheetId="5" r:id="rId5"/>
  </sheets>
  <definedNames>
    <definedName name="__DdeLink__2444_698857815" localSheetId="4">'FOGLIO'!#REF!</definedName>
    <definedName name="__DdeLink__2444_698857815" localSheetId="3">'Lotti AGG 30.06.2020'!#REF!</definedName>
    <definedName name="__DdeLink__2444_698857815" localSheetId="2">'Lotti AGG 31.03.2020'!#REF!</definedName>
    <definedName name="__DdeLink__2444_698857815" localSheetId="0">'RANIERI DEF'!#REF!</definedName>
    <definedName name="_xlnm._FilterDatabase" localSheetId="4" hidden="1">'FOGLIO'!$O$1:$O$707</definedName>
    <definedName name="_xlnm._FilterDatabase" localSheetId="3" hidden="1">'Lotti AGG 30.06.2020'!$O$1:$O$427</definedName>
    <definedName name="_xlnm._FilterDatabase" localSheetId="2" hidden="1">'Lotti AGG 31.03.2020'!$O$1:$O$295</definedName>
    <definedName name="_xlnm._FilterDatabase" localSheetId="0" hidden="1">'RANIERI DEF'!$O$1:$O$721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A264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comments4.xml><?xml version="1.0" encoding="utf-8"?>
<comments xmlns="http://schemas.openxmlformats.org/spreadsheetml/2006/main">
  <authors>
    <author>Antonella</author>
  </authors>
  <commentList>
    <comment ref="A257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comments5.xml><?xml version="1.0" encoding="utf-8"?>
<comments xmlns="http://schemas.openxmlformats.org/spreadsheetml/2006/main">
  <authors>
    <author>Antonella</author>
  </authors>
  <commentList>
    <comment ref="A255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sharedStrings.xml><?xml version="1.0" encoding="utf-8"?>
<sst xmlns="http://schemas.openxmlformats.org/spreadsheetml/2006/main" count="13679" uniqueCount="1332">
  <si>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</si>
  <si>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</si>
  <si>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</si>
  <si>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</si>
  <si>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</si>
  <si>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</si>
  <si>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</si>
  <si>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</si>
  <si>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</si>
  <si>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</si>
  <si>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</si>
  <si>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</si>
  <si>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</si>
  <si>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</si>
  <si>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</si>
  <si>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</si>
  <si>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</si>
  <si>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</si>
  <si>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</si>
  <si>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</si>
  <si>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</si>
  <si>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</si>
  <si>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</si>
  <si>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</si>
  <si>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</si>
  <si>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</si>
  <si>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</si>
  <si>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</si>
  <si>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</si>
  <si>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</si>
  <si>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</si>
  <si>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</si>
  <si>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</si>
  <si>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</si>
  <si>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</si>
  <si>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</si>
  <si>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</si>
  <si>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</si>
  <si>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</si>
  <si>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</si>
  <si>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</si>
  <si>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</si>
  <si>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</si>
  <si>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</si>
  <si>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</si>
  <si>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</si>
  <si>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</si>
  <si>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</si>
  <si>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</si>
  <si>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</si>
  <si>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</si>
  <si>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</si>
  <si>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</si>
  <si>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</si>
  <si>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</si>
  <si>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</si>
  <si>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</si>
  <si>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</si>
  <si>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</si>
  <si>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</si>
  <si>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</si>
  <si>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</si>
  <si>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</si>
  <si>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</si>
  <si>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</si>
  <si>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</si>
  <si>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</si>
  <si>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</si>
  <si>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</si>
  <si>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</si>
  <si>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11211231003</t>
  </si>
  <si>
    <t>VOLSCA AMBIENTE E SERVIZI SPA</t>
  </si>
  <si>
    <t>Z6E2B6BE53</t>
  </si>
  <si>
    <t>ZD12B6E0DA</t>
  </si>
  <si>
    <t>ZC02B7714D</t>
  </si>
  <si>
    <t>ZBA2B771A5</t>
  </si>
  <si>
    <t>PULIZIA UFFICI</t>
  </si>
  <si>
    <t>LAVORI IMPIANTO ELETTRICO UFFICI</t>
  </si>
  <si>
    <t>SPESE DI RAPPRESENTANZA</t>
  </si>
  <si>
    <t>MY CLEAN SERVICE</t>
  </si>
  <si>
    <t>G &amp; G</t>
  </si>
  <si>
    <t>VINO &amp; CAFFE'</t>
  </si>
  <si>
    <t>EUGENIO AI 5 ARCHI</t>
  </si>
  <si>
    <t>CARBURANTE</t>
  </si>
  <si>
    <t>LA ROCCA PETROLI</t>
  </si>
  <si>
    <t>ZD02B8777A</t>
  </si>
  <si>
    <t>PUBBLICAZIONE</t>
  </si>
  <si>
    <t>ZAE2B90358</t>
  </si>
  <si>
    <t>GRAPHICS ART</t>
  </si>
  <si>
    <t>EDITRICE SERA</t>
  </si>
  <si>
    <t>ZE82B90445</t>
  </si>
  <si>
    <t>Z212BA27C2</t>
  </si>
  <si>
    <t>ZB12BA2E37</t>
  </si>
  <si>
    <t>SERVIZI CLOUD</t>
  </si>
  <si>
    <t>MUNICIPIA</t>
  </si>
  <si>
    <t>Z9D2BA3B74</t>
  </si>
  <si>
    <t>REVISIONE MEZZI</t>
  </si>
  <si>
    <t xml:space="preserve">APOLLO 11 </t>
  </si>
  <si>
    <t>servizio trasporto</t>
  </si>
  <si>
    <t xml:space="preserve">ALBA TRASPORTI </t>
  </si>
  <si>
    <t>ZAB2BA5BA9</t>
  </si>
  <si>
    <t>AD BLU</t>
  </si>
  <si>
    <t>GREENCHEM</t>
  </si>
  <si>
    <t>Z292BA5BEB</t>
  </si>
  <si>
    <t>MOLLE GAS</t>
  </si>
  <si>
    <t>MONCINI INDUSTRIE</t>
  </si>
  <si>
    <t>Z2D2BBC1E3</t>
  </si>
  <si>
    <t>AUTORICAMBI</t>
  </si>
  <si>
    <t>ROMANA DIESEL</t>
  </si>
  <si>
    <t>FT 19002967-3114-3249</t>
  </si>
  <si>
    <t>Z352BBD1C5</t>
  </si>
  <si>
    <t>FT 1896</t>
  </si>
  <si>
    <t>Z5A2BBDAC3</t>
  </si>
  <si>
    <t>BONDATTI AUTOVEICOLI</t>
  </si>
  <si>
    <t>FT 1124-1128-1129-1142-1148-1150-1179-1183-1185-1189 -nc 1143</t>
  </si>
  <si>
    <t>Z3D2BBDBC5</t>
  </si>
  <si>
    <t>SOCCORSO STRADALE</t>
  </si>
  <si>
    <t>MASE SRL</t>
  </si>
  <si>
    <t>FT 259</t>
  </si>
  <si>
    <t>Z382BC0F5E</t>
  </si>
  <si>
    <t>Z362BC3802</t>
  </si>
  <si>
    <t>POLIZZA INCENDIO E FURTO</t>
  </si>
  <si>
    <t>ASSICURAZIONI GENERALI</t>
  </si>
  <si>
    <t>ZAB2BCA500</t>
  </si>
  <si>
    <t>MANUTENZIONE MEZZI</t>
  </si>
  <si>
    <t>FT 1182</t>
  </si>
  <si>
    <t>ZAB2BCA7F1</t>
  </si>
  <si>
    <t>FT 6925</t>
  </si>
  <si>
    <t>APOLLO 11 SERVICE</t>
  </si>
  <si>
    <t>ZCD2BCAA3E</t>
  </si>
  <si>
    <t xml:space="preserve">CASILLO </t>
  </si>
  <si>
    <t>FT 549 e 590</t>
  </si>
  <si>
    <t>FT 548</t>
  </si>
  <si>
    <t>Z002BCAAE0</t>
  </si>
  <si>
    <t>Z062BCAB83</t>
  </si>
  <si>
    <t>PNEUMATICI</t>
  </si>
  <si>
    <t>CARLONI PNEUMATICI</t>
  </si>
  <si>
    <t>FT 34</t>
  </si>
  <si>
    <t>Z722BCAE26</t>
  </si>
  <si>
    <t>DIERRE RICAMBI</t>
  </si>
  <si>
    <t>FT 16015 e 16878</t>
  </si>
  <si>
    <t>Z042BCAEE5</t>
  </si>
  <si>
    <t>TONER</t>
  </si>
  <si>
    <t>SECLAN</t>
  </si>
  <si>
    <t>FT 4242</t>
  </si>
  <si>
    <t>Z892BCE850</t>
  </si>
  <si>
    <t>F.LLI MAZZOCCHIA</t>
  </si>
  <si>
    <t>FT 878</t>
  </si>
  <si>
    <t>Z032BCE974</t>
  </si>
  <si>
    <t>FT 876-877</t>
  </si>
  <si>
    <t>Z7F2BCF649</t>
  </si>
  <si>
    <t>AUTORICAMBI E MINUTERIA</t>
  </si>
  <si>
    <t>FORESTAL GARDEN</t>
  </si>
  <si>
    <t>Saldo FT 2255 + FT 2655</t>
  </si>
  <si>
    <t>Z872BCF776</t>
  </si>
  <si>
    <t>LEXMEDIA</t>
  </si>
  <si>
    <t>Z2E2BCF7FC</t>
  </si>
  <si>
    <t>PALMIERI ALESSIA</t>
  </si>
  <si>
    <t>FT 1099 + FT 1116</t>
  </si>
  <si>
    <t>MATERIALE DI CONSUMO</t>
  </si>
  <si>
    <t>ZA92BCFDAF</t>
  </si>
  <si>
    <t>SPESE PUBBLICITA'</t>
  </si>
  <si>
    <t>AMICI DEL PARCO CASTELLI ROMANI</t>
  </si>
  <si>
    <t>ZB82BD2ED4</t>
  </si>
  <si>
    <t>GIORNATE ECOLOGICHE</t>
  </si>
  <si>
    <t>ITALIA SOLUTIONS</t>
  </si>
  <si>
    <t>ZB62BD2F45</t>
  </si>
  <si>
    <t>TRAINO VEICOLO</t>
  </si>
  <si>
    <t>Z422BD305C</t>
  </si>
  <si>
    <t>RICAMBI</t>
  </si>
  <si>
    <t>CPO</t>
  </si>
  <si>
    <t>ZC2BD308B</t>
  </si>
  <si>
    <t>RIPARAZIONE MEZZO</t>
  </si>
  <si>
    <t>ZCE2BD30D6</t>
  </si>
  <si>
    <t>MANUTENZIONE IMPIANTO LAVAGGIO</t>
  </si>
  <si>
    <t>SETEAM</t>
  </si>
  <si>
    <t>ZF32BD3101</t>
  </si>
  <si>
    <t>TAGLIANDO MEZZO</t>
  </si>
  <si>
    <t>GB TRUCKS</t>
  </si>
  <si>
    <t>COMPRESSORE</t>
  </si>
  <si>
    <t>ZB62BE284F</t>
  </si>
  <si>
    <t>ADESIVI</t>
  </si>
  <si>
    <t>PGRAFICO</t>
  </si>
  <si>
    <t>Z882BEFF61</t>
  </si>
  <si>
    <t>SACCHI MATER BI LITRI 10</t>
  </si>
  <si>
    <t>ZAC PLAST</t>
  </si>
  <si>
    <t>ZD12BEFF72</t>
  </si>
  <si>
    <t>SACCHI GIALLI LITRI 110</t>
  </si>
  <si>
    <t>Z902BEFF93</t>
  </si>
  <si>
    <t>SACCHI GRIGI LITRI 60</t>
  </si>
  <si>
    <t>Z612BEFFA7</t>
  </si>
  <si>
    <t>SACCHI MATER BI LITRI 240</t>
  </si>
  <si>
    <t>Z452BF109E</t>
  </si>
  <si>
    <t>Z0E2BF1080</t>
  </si>
  <si>
    <t>Z7D2C048CB</t>
  </si>
  <si>
    <t>CLEA SERVIZI</t>
  </si>
  <si>
    <t>OLIO IDRAULICO</t>
  </si>
  <si>
    <t>FT 4952+5093+5098</t>
  </si>
  <si>
    <t>Z492C09ADD</t>
  </si>
  <si>
    <t>Z782BFA1BF</t>
  </si>
  <si>
    <t>Z652BDCDD8</t>
  </si>
  <si>
    <t>Z072B703A1</t>
  </si>
  <si>
    <t>FT 64</t>
  </si>
  <si>
    <t>FT 111</t>
  </si>
  <si>
    <t>FT 164</t>
  </si>
  <si>
    <t>FT 221</t>
  </si>
  <si>
    <t>ZA92C0D12C</t>
  </si>
  <si>
    <t>FORNITURA MATERIALE</t>
  </si>
  <si>
    <t>Z672C19FE9</t>
  </si>
  <si>
    <t>Z572C1AF35</t>
  </si>
  <si>
    <t>MANUTENZ IMPIANTO VIDEOSORVEGLIANZA</t>
  </si>
  <si>
    <t>FT 03</t>
  </si>
  <si>
    <t>Z212C20C81</t>
  </si>
  <si>
    <t>APOLLO 11</t>
  </si>
  <si>
    <t>FT 82-235-279</t>
  </si>
  <si>
    <t>Z9C2C2103E</t>
  </si>
  <si>
    <t>NOLEGGIO PIATTAFORMA</t>
  </si>
  <si>
    <t>VECCHI BRUNO</t>
  </si>
  <si>
    <t>Z3D2C2986A</t>
  </si>
  <si>
    <t>FT 04-08-13-19-46-52-75 -nc 20</t>
  </si>
  <si>
    <t>Z462C2AB82</t>
  </si>
  <si>
    <t>BLINK SRLS</t>
  </si>
  <si>
    <t>Z462C2DA92</t>
  </si>
  <si>
    <t>RICAMBI PRESSA</t>
  </si>
  <si>
    <t xml:space="preserve">BTE </t>
  </si>
  <si>
    <t>Z2B2C2D832</t>
  </si>
  <si>
    <t>Z322C2D81F</t>
  </si>
  <si>
    <t>AREA CENTRO</t>
  </si>
  <si>
    <t>Z112C2D80D</t>
  </si>
  <si>
    <t>INTERVENTO LAVASCIUGA</t>
  </si>
  <si>
    <t>ZD52C2D7EF</t>
  </si>
  <si>
    <t>INTERVENTO PRESSA</t>
  </si>
  <si>
    <t>SERANGELI DIESEL</t>
  </si>
  <si>
    <t>ZBA2C2D785</t>
  </si>
  <si>
    <t>RAVO SPA</t>
  </si>
  <si>
    <t>Z172C308BB</t>
  </si>
  <si>
    <t>MANUTENZIONE IMPIANTO ELETTRICO</t>
  </si>
  <si>
    <t>FT 05-10</t>
  </si>
  <si>
    <t>Z6C2C30917</t>
  </si>
  <si>
    <t>IPI Srl</t>
  </si>
  <si>
    <t>ZAE2C32E7D</t>
  </si>
  <si>
    <t>SACCHI NERI</t>
  </si>
  <si>
    <t>ZB62C32FAA</t>
  </si>
  <si>
    <t>FT 23 e 24</t>
  </si>
  <si>
    <t>Z8E2C330A6</t>
  </si>
  <si>
    <t>FT 40</t>
  </si>
  <si>
    <t>ZDF2C339BC</t>
  </si>
  <si>
    <t>FT 16</t>
  </si>
  <si>
    <t>Z402C33BFB</t>
  </si>
  <si>
    <t>FT 622 e 1669</t>
  </si>
  <si>
    <t>Z522C34AA3</t>
  </si>
  <si>
    <t>SOFTWARE TACHIGRAFI</t>
  </si>
  <si>
    <t>CONTINENTAL AUTOMOTIVE</t>
  </si>
  <si>
    <t>ANALISI 200108</t>
  </si>
  <si>
    <t>PALMER</t>
  </si>
  <si>
    <t>TABLET</t>
  </si>
  <si>
    <t>PRONSITE</t>
  </si>
  <si>
    <t>Z922C33E79</t>
  </si>
  <si>
    <t>Z792C391F0</t>
  </si>
  <si>
    <t>FT 419002005</t>
  </si>
  <si>
    <t>Z5A2C39363</t>
  </si>
  <si>
    <t>FT 1180-1205-1214</t>
  </si>
  <si>
    <t>Z292C3CBCB</t>
  </si>
  <si>
    <t>TAMBURO STAMPANTE</t>
  </si>
  <si>
    <t>FT 104</t>
  </si>
  <si>
    <t>ZB72C3FFCB</t>
  </si>
  <si>
    <t>FT 975</t>
  </si>
  <si>
    <t>Z1B2C3FFE8</t>
  </si>
  <si>
    <t>FT 974 e 976</t>
  </si>
  <si>
    <t>ZAD2C4000A</t>
  </si>
  <si>
    <t>SMALTIMENTO RIFIUTI</t>
  </si>
  <si>
    <t>NIECO</t>
  </si>
  <si>
    <t>FT 207</t>
  </si>
  <si>
    <t>ZCA2C38865</t>
  </si>
  <si>
    <t>Z752C396BE</t>
  </si>
  <si>
    <t>ASSISTENZA ARERA</t>
  </si>
  <si>
    <t>NEMETEK</t>
  </si>
  <si>
    <t>FIVE CONSULTING</t>
  </si>
  <si>
    <t>MANUTENZIONE NET DOC ANNO 2020</t>
  </si>
  <si>
    <t>ZF52C492E8</t>
  </si>
  <si>
    <t>Z5A2C4F942</t>
  </si>
  <si>
    <t>CGT SpA</t>
  </si>
  <si>
    <t>Z8C2C54772</t>
  </si>
  <si>
    <t>Z022C54782</t>
  </si>
  <si>
    <t>GICAUTO</t>
  </si>
  <si>
    <t>Z1C2C547A7</t>
  </si>
  <si>
    <t>ZDD2C547B5</t>
  </si>
  <si>
    <t>Z932C5475F</t>
  </si>
  <si>
    <t>RIPARAZIONE MEZZI</t>
  </si>
  <si>
    <t>PERNI</t>
  </si>
  <si>
    <t>EUROSINTEX</t>
  </si>
  <si>
    <t>15/03/200</t>
  </si>
  <si>
    <t>Z342C61332</t>
  </si>
  <si>
    <t>SANIFICAZIONE MEZZI</t>
  </si>
  <si>
    <t>EUROMAC</t>
  </si>
  <si>
    <t>Z4D2C60E2B</t>
  </si>
  <si>
    <t>Z1D2C62873</t>
  </si>
  <si>
    <t>FT 13</t>
  </si>
  <si>
    <t>LUBRIFICANTE</t>
  </si>
  <si>
    <t>Z1F2C6456C</t>
  </si>
  <si>
    <t>MASCHERINE</t>
  </si>
  <si>
    <t>ITALFOR</t>
  </si>
  <si>
    <t>READYTEC</t>
  </si>
  <si>
    <t>SMART WORKING</t>
  </si>
  <si>
    <t>Z562C6B550</t>
  </si>
  <si>
    <t>Z942C6B55B</t>
  </si>
  <si>
    <t>ZF22C6E348</t>
  </si>
  <si>
    <t>FT 115</t>
  </si>
  <si>
    <t>Z1D2C70122</t>
  </si>
  <si>
    <t>SANIFICANTE</t>
  </si>
  <si>
    <t>ZAGE</t>
  </si>
  <si>
    <t>UNION CONSULTING</t>
  </si>
  <si>
    <t>ZB92C6F541</t>
  </si>
  <si>
    <t>ZBA22C7446</t>
  </si>
  <si>
    <t>Z5C2C75F92</t>
  </si>
  <si>
    <t>FT 30</t>
  </si>
  <si>
    <t>Z852C764BD</t>
  </si>
  <si>
    <t>FARMACIA LUCA D'ORTONA</t>
  </si>
  <si>
    <t>Z262C7820A</t>
  </si>
  <si>
    <t>PULIZIA E SANIFICAZIONE UFFICI</t>
  </si>
  <si>
    <t>GEL MANI</t>
  </si>
  <si>
    <t>IMPRESA PULIZIE MARTINA 09</t>
  </si>
  <si>
    <t>Z122C79529</t>
  </si>
  <si>
    <t>MODULO SANIFICAZIONE</t>
  </si>
  <si>
    <t>Z752C7A414</t>
  </si>
  <si>
    <t>SYSTEM HYGIENE</t>
  </si>
  <si>
    <t>PRODOTTI IGIENIZZANTI</t>
  </si>
  <si>
    <t>ZD72C7B5AB</t>
  </si>
  <si>
    <t>FT 655</t>
  </si>
  <si>
    <t>Z5D2C7C5CF</t>
  </si>
  <si>
    <t>PRODOTTI PULIZIA MEZZI</t>
  </si>
  <si>
    <t>ZE62C7BF98</t>
  </si>
  <si>
    <t>ELMETTI E AURICOLARI</t>
  </si>
  <si>
    <t>ANTINFORTUNISTICA GIST</t>
  </si>
  <si>
    <t>ASS. CARNEVALE MONTEPORZIANO</t>
  </si>
  <si>
    <t>FT 136</t>
  </si>
  <si>
    <t>ZCC2C7F174</t>
  </si>
  <si>
    <t>FT 82-111-112-131-138-139-146-147-148</t>
  </si>
  <si>
    <t>Z092C7F1D7</t>
  </si>
  <si>
    <t>Z302C7F28C</t>
  </si>
  <si>
    <t>FT 419001997 - 42000088</t>
  </si>
  <si>
    <t>ft 03</t>
  </si>
  <si>
    <t>ZBD2C7F541</t>
  </si>
  <si>
    <t>ft 134</t>
  </si>
  <si>
    <t>Z462C815E4</t>
  </si>
  <si>
    <t xml:space="preserve">AUTORICAMBI </t>
  </si>
  <si>
    <t>FT 01 e 02</t>
  </si>
  <si>
    <t>ZD52C81632</t>
  </si>
  <si>
    <t>FT 205</t>
  </si>
  <si>
    <t>Z582C816D2</t>
  </si>
  <si>
    <t>FT 20 e 69</t>
  </si>
  <si>
    <t>Z132C84CC7</t>
  </si>
  <si>
    <t>FT 105-108-116-123-137-143-145-152-165-168-176</t>
  </si>
  <si>
    <t>Z8C2C84D09</t>
  </si>
  <si>
    <t>ft 2706</t>
  </si>
  <si>
    <t>Z6C2C84D3C</t>
  </si>
  <si>
    <t>FT 20000292</t>
  </si>
  <si>
    <t>ZF92C84FF1</t>
  </si>
  <si>
    <t>D'ANNIBALE</t>
  </si>
  <si>
    <t>Z802C850AA</t>
  </si>
  <si>
    <t>PARZ FT 207</t>
  </si>
  <si>
    <t>SIR SAFETY</t>
  </si>
  <si>
    <t>ZA82C851A4</t>
  </si>
  <si>
    <t>CANONE SOFTWARE</t>
  </si>
  <si>
    <t>FT 1027</t>
  </si>
  <si>
    <t>ZAE2C85924</t>
  </si>
  <si>
    <t>MASSIMINI Snc</t>
  </si>
  <si>
    <t>FT 158</t>
  </si>
  <si>
    <t>Z442C864C5</t>
  </si>
  <si>
    <t>Z532C85F02</t>
  </si>
  <si>
    <t>MASCHERE</t>
  </si>
  <si>
    <t>ZBE2C84EBF</t>
  </si>
  <si>
    <t>TUTE</t>
  </si>
  <si>
    <t>RC AUTO</t>
  </si>
  <si>
    <t>REALE MUTUA</t>
  </si>
  <si>
    <t>ZDF2C84ED1</t>
  </si>
  <si>
    <t>81811323B3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</si>
  <si>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80.075,88</t>
    </r>
  </si>
  <si>
    <t>Z652C8BB1F</t>
  </si>
  <si>
    <t>Z272C8D783</t>
  </si>
  <si>
    <t>ECOPROJECT</t>
  </si>
  <si>
    <t>FT 25</t>
  </si>
  <si>
    <t>Z5E2C8EC38</t>
  </si>
  <si>
    <t>ZB22C8EC4F</t>
  </si>
  <si>
    <t>SIELCO</t>
  </si>
  <si>
    <t>CARTA</t>
  </si>
  <si>
    <t>ZDA2C93534</t>
  </si>
  <si>
    <t>SACCHI</t>
  </si>
  <si>
    <t>Z2D2C94ADD</t>
  </si>
  <si>
    <t xml:space="preserve">POLIZZA COVID 19 </t>
  </si>
  <si>
    <t>ZB12C96C7B</t>
  </si>
  <si>
    <t>SANIFICAZIONE UFFICI E DIARTIMENTI</t>
  </si>
  <si>
    <t>818786471E</t>
  </si>
  <si>
    <t>DEL PRETE WASTE RECYCLING</t>
  </si>
  <si>
    <t>DESERTA</t>
  </si>
  <si>
    <t>TRASPORTO E SMALTIMENTO 20 03 07 ( INGOMBRANT) DA CDR ALBANO LAZIALE</t>
  </si>
  <si>
    <t>TRASPORTO E SMALTIMENTO 20 01 02 ( SFALCI) DA CDR ALBANO LAZIALE</t>
  </si>
  <si>
    <t>Z9D2C99D04</t>
  </si>
  <si>
    <t>PC</t>
  </si>
  <si>
    <t>FT 595/2019</t>
  </si>
  <si>
    <t>Z752C9B48D</t>
  </si>
  <si>
    <t>GASOLIO</t>
  </si>
  <si>
    <t>Z192C9BB21</t>
  </si>
  <si>
    <t>Z182C9BADC</t>
  </si>
  <si>
    <t>RICAMBI SPAZZATRICE</t>
  </si>
  <si>
    <t>Z792CA981E</t>
  </si>
  <si>
    <t>Z622CA98C8</t>
  </si>
  <si>
    <t>MASCHERE FFP3</t>
  </si>
  <si>
    <t>ZAD2CAAB09</t>
  </si>
  <si>
    <t>SERVIZIO CONSERVAZIONE CLOUD</t>
  </si>
  <si>
    <t>FT 2812</t>
  </si>
  <si>
    <t>Z492CACAE9</t>
  </si>
  <si>
    <t>PRISMA</t>
  </si>
  <si>
    <t>CONTENITORI PILE E FARMACI</t>
  </si>
  <si>
    <t>Z0F2CACAF7</t>
  </si>
  <si>
    <t>MATERIALE CONSUMO DIPARTIMENTO</t>
  </si>
  <si>
    <t>ZF82CACB04</t>
  </si>
  <si>
    <t>DVR ECOLOGIA</t>
  </si>
  <si>
    <t>Z7D2CACC2E</t>
  </si>
  <si>
    <t>FIORI</t>
  </si>
  <si>
    <t>DE MARCHIS</t>
  </si>
  <si>
    <t>ZC82CB116B</t>
  </si>
  <si>
    <t>Z8C2CB16D1</t>
  </si>
  <si>
    <t>LE SCOPE DI NANNI</t>
  </si>
  <si>
    <t>SCOPE PLASTICA</t>
  </si>
  <si>
    <t>MASCHERE FFP2</t>
  </si>
  <si>
    <t>Z842CB274A</t>
  </si>
  <si>
    <t>IPOCLORITO</t>
  </si>
  <si>
    <t>FT 157</t>
  </si>
  <si>
    <t>FT 420000234</t>
  </si>
  <si>
    <t>Z1E2C82B77</t>
  </si>
  <si>
    <t>FT 155+169</t>
  </si>
  <si>
    <t>ACIDO ACETICO E ASSORBENTE PER OLII</t>
  </si>
  <si>
    <t>Z6F2CB7011</t>
  </si>
  <si>
    <t>GEL IGIENIZZANTE</t>
  </si>
  <si>
    <t>8129392A7E</t>
  </si>
  <si>
    <t>ZDD2CBDA31</t>
  </si>
  <si>
    <t>ZA02CBDD5C</t>
  </si>
  <si>
    <t>FT 307, 646, 1067, 1138, 1139, 1226</t>
  </si>
  <si>
    <t>Z5E2BB022D</t>
  </si>
  <si>
    <t>Z5B2BB6851</t>
  </si>
  <si>
    <t>ZA82BCF2A1</t>
  </si>
  <si>
    <t>OMAGGI DIPENDENTI</t>
  </si>
  <si>
    <t>F.LLI ANGELONI</t>
  </si>
  <si>
    <t>ING. O. FIORENTINI  SPA</t>
  </si>
  <si>
    <t>Z242BD3119</t>
  </si>
  <si>
    <t>FT 268</t>
  </si>
  <si>
    <t>ZA42BE5C53</t>
  </si>
  <si>
    <t>SVUOTAMENTO GRONDE</t>
  </si>
  <si>
    <t>ROMANA AMBIENTE</t>
  </si>
  <si>
    <t xml:space="preserve">FT 04 + 23 </t>
  </si>
  <si>
    <t>RIPARAZIONE SPAZZATRICE</t>
  </si>
  <si>
    <t>Z532C2F791</t>
  </si>
  <si>
    <t>Z6A2C332B6</t>
  </si>
  <si>
    <t>MECCANOCAR</t>
  </si>
  <si>
    <t>ZE52C34C05</t>
  </si>
  <si>
    <t>Z902C5E857</t>
  </si>
  <si>
    <t>ZF72C6B2A0</t>
  </si>
  <si>
    <t>ZBD2C6E6A5</t>
  </si>
  <si>
    <t>Z162C71BAE</t>
  </si>
  <si>
    <t>ZA82C82D5D</t>
  </si>
  <si>
    <t>GUANTI</t>
  </si>
  <si>
    <t>OK RISCONTRO ELENCO ANAC</t>
  </si>
  <si>
    <t>CHIUSO</t>
  </si>
  <si>
    <t>modificare importo anac</t>
  </si>
  <si>
    <t>AGGIORNATO AL 31/03</t>
  </si>
  <si>
    <t>PARZ FT 38</t>
  </si>
  <si>
    <t>FT 209</t>
  </si>
  <si>
    <t>ZEC2CC008D</t>
  </si>
  <si>
    <t>MISURATORI DI TEMPERATURA</t>
  </si>
  <si>
    <t>FARMACIA ROMANI</t>
  </si>
  <si>
    <t>Z822CC1210</t>
  </si>
  <si>
    <t>Z8D2CC1216</t>
  </si>
  <si>
    <t>GUANTI IN LATTICE</t>
  </si>
  <si>
    <t>CANCELLERIA</t>
  </si>
  <si>
    <t>HIDEA</t>
  </si>
  <si>
    <t>Z102CC1A8E</t>
  </si>
  <si>
    <t xml:space="preserve">FT 206-207-211-232-240-250-257-259-265 </t>
  </si>
  <si>
    <t>FT 601</t>
  </si>
  <si>
    <t>FT 131</t>
  </si>
  <si>
    <t>PARZ FT 3985</t>
  </si>
  <si>
    <t>FT 175</t>
  </si>
  <si>
    <t>FT 228</t>
  </si>
  <si>
    <t>PARZ FT 204</t>
  </si>
  <si>
    <t>PARZ FT 699</t>
  </si>
  <si>
    <t>PARZ FT 207 + ORD 82</t>
  </si>
  <si>
    <t>208/2019</t>
  </si>
  <si>
    <t>FT 67</t>
  </si>
  <si>
    <t>FT 101</t>
  </si>
  <si>
    <t>FT 215</t>
  </si>
  <si>
    <t>FRENQUELLI MARINA</t>
  </si>
  <si>
    <t>FT 90</t>
  </si>
  <si>
    <t>FT 291</t>
  </si>
  <si>
    <t>FT 15</t>
  </si>
  <si>
    <t>FT 1116</t>
  </si>
  <si>
    <t>FT 2218</t>
  </si>
  <si>
    <t>da FT 83</t>
  </si>
  <si>
    <t>FT 325</t>
  </si>
  <si>
    <t>FT 369</t>
  </si>
  <si>
    <t>FT 426</t>
  </si>
  <si>
    <t>FT 464</t>
  </si>
  <si>
    <t>FT 510</t>
  </si>
  <si>
    <t>FT 565</t>
  </si>
  <si>
    <t>FT 612</t>
  </si>
  <si>
    <t>FT 108</t>
  </si>
  <si>
    <t>04994261008</t>
  </si>
  <si>
    <t>FT 245</t>
  </si>
  <si>
    <t>FT 130</t>
  </si>
  <si>
    <t>FT 123-125</t>
  </si>
  <si>
    <t>ZDE2CC4A3C</t>
  </si>
  <si>
    <t>NEBULIZZATORi</t>
  </si>
  <si>
    <t>Z3E2CC59F0</t>
  </si>
  <si>
    <t>ZAF2CC60DD</t>
  </si>
  <si>
    <t>BARRIERE PROTETTIVE DA SCRIVANIA</t>
  </si>
  <si>
    <t>ZB92CC80F9</t>
  </si>
  <si>
    <t>MATERIALE INFORMATICO</t>
  </si>
  <si>
    <t>ZC92CC9FC2</t>
  </si>
  <si>
    <t>press container</t>
  </si>
  <si>
    <t>ZC42CD1411</t>
  </si>
  <si>
    <t>INCARICO LEGALE</t>
  </si>
  <si>
    <t>Z832CD1A14</t>
  </si>
  <si>
    <t>SANIFICAZIONE SEDI</t>
  </si>
  <si>
    <t>MASCHERE KN95</t>
  </si>
  <si>
    <t>Z102CD282F</t>
  </si>
  <si>
    <t>Z842CD2813</t>
  </si>
  <si>
    <t>TERMOSCANNER</t>
  </si>
  <si>
    <t>ZB62CD329C</t>
  </si>
  <si>
    <t>ZB12CD682B</t>
  </si>
  <si>
    <t>FT 05</t>
  </si>
  <si>
    <t>Z442CD6F11</t>
  </si>
  <si>
    <t>NOLEGGIO BAGNI CHIMICI</t>
  </si>
  <si>
    <r>
      <t>PALMA/</t>
    </r>
    <r>
      <rPr>
        <b/>
        <sz val="9"/>
        <color indexed="8"/>
        <rFont val="Century Gothic"/>
        <family val="2"/>
      </rPr>
      <t>SEBACH</t>
    </r>
  </si>
  <si>
    <t>FT 226 e 263</t>
  </si>
  <si>
    <t>ZDE2CD6F65</t>
  </si>
  <si>
    <t>FT 3895</t>
  </si>
  <si>
    <t>Z792CD7291</t>
  </si>
  <si>
    <t>ABBONAMENTO RIVISTA STAFFETTA ON-LINE</t>
  </si>
  <si>
    <t>RIP RIVISTA ITALIANA PETROLIO</t>
  </si>
  <si>
    <t>Z8F2CD7689</t>
  </si>
  <si>
    <t>TRASPORTO RIFIUTI</t>
  </si>
  <si>
    <t>ZF72CD771D</t>
  </si>
  <si>
    <t>FT 364</t>
  </si>
  <si>
    <t>Z972CD79AC</t>
  </si>
  <si>
    <t>Z402CD73DF</t>
  </si>
  <si>
    <t>COPERTURA EVENTI MADONNA DELLE GRAZIE</t>
  </si>
  <si>
    <t>MIDA PRESS</t>
  </si>
  <si>
    <t>Z1B2CD950A</t>
  </si>
  <si>
    <t>SALDO FT 20000437 + FT 20000569</t>
  </si>
  <si>
    <t>Z892CD9641</t>
  </si>
  <si>
    <t>FT 420000190-319-328</t>
  </si>
  <si>
    <t>ZAB2CDAB2F</t>
  </si>
  <si>
    <t>FT 482</t>
  </si>
  <si>
    <t>ZD22CDACDF</t>
  </si>
  <si>
    <t>FT 235</t>
  </si>
  <si>
    <t>Z902CDB1A2</t>
  </si>
  <si>
    <t>ZA32CDF486</t>
  </si>
  <si>
    <t>ZF52CE146E</t>
  </si>
  <si>
    <t>VISIERE</t>
  </si>
  <si>
    <t xml:space="preserve">OCCHIALI DI PROTEZIONE </t>
  </si>
  <si>
    <t>Z102CE2911</t>
  </si>
  <si>
    <t>SERVIZIO TRASPORTO SMALTIMENTO SFALCI ALBANO</t>
  </si>
  <si>
    <t>INTERCARTA</t>
  </si>
  <si>
    <t>Z5C2CE9F99</t>
  </si>
  <si>
    <t>RICAMBI LAVASCIUGA</t>
  </si>
  <si>
    <t>Z6F2CE9FD1</t>
  </si>
  <si>
    <t>Z0A2CEA00C</t>
  </si>
  <si>
    <t>ZD62CEC176</t>
  </si>
  <si>
    <t>MASCHERE PROTEZIONE</t>
  </si>
  <si>
    <t>FILTRI PER MASCHERE</t>
  </si>
  <si>
    <t>ZD52CEC131</t>
  </si>
  <si>
    <t>ZDF2CF105D</t>
  </si>
  <si>
    <t>ZBC2CFC03D</t>
  </si>
  <si>
    <t>MANUTENZIONE ESTINTORI</t>
  </si>
  <si>
    <t>FT 128 e 166</t>
  </si>
  <si>
    <t> ZE62D0337D</t>
  </si>
  <si>
    <t>Z132D05BAF</t>
  </si>
  <si>
    <t> 1.594,80</t>
  </si>
  <si>
    <t>ZE22D0BE93</t>
  </si>
  <si>
    <t>FT 652</t>
  </si>
  <si>
    <t>FT 687</t>
  </si>
  <si>
    <t>FT 733</t>
  </si>
  <si>
    <t>FT 777</t>
  </si>
  <si>
    <t>FT 813</t>
  </si>
  <si>
    <t>ZB72CDFFCC</t>
  </si>
  <si>
    <t>FT 20000696 + FT 20000802</t>
  </si>
  <si>
    <t>PARZ FT 951</t>
  </si>
  <si>
    <t>ft 185 -206</t>
  </si>
  <si>
    <t>ZDC2D0F8CF</t>
  </si>
  <si>
    <t>ZAE2D174B2</t>
  </si>
  <si>
    <t>FT 362</t>
  </si>
  <si>
    <t>Z102D17540</t>
  </si>
  <si>
    <t>fiori</t>
  </si>
  <si>
    <t>Z5C2D1A23F</t>
  </si>
  <si>
    <t>ZB12D1A58C</t>
  </si>
  <si>
    <t>FORMALITA' AMMINISTRATIVE</t>
  </si>
  <si>
    <t>KITO</t>
  </si>
  <si>
    <t>Z572D1A5CD</t>
  </si>
  <si>
    <t>FT 281-289-290-292-295-297-312-313-317</t>
  </si>
  <si>
    <t>Z6F2D1A663</t>
  </si>
  <si>
    <t>INSERZIONE GIORNALE</t>
  </si>
  <si>
    <t>Z522D1A860</t>
  </si>
  <si>
    <t>MATERIALE CONSUMO</t>
  </si>
  <si>
    <t>Z702D1A89E</t>
  </si>
  <si>
    <t>RIPARAZIONE ATTREZZATURA</t>
  </si>
  <si>
    <t>ZC02D1AB8D</t>
  </si>
  <si>
    <t>RICARICA FATTURE ELETTRONICHE</t>
  </si>
  <si>
    <t>LIVEFUN</t>
  </si>
  <si>
    <t>OLIO CAMBIO</t>
  </si>
  <si>
    <t>OLIO IDROGUIDA</t>
  </si>
  <si>
    <t>ZA12D1B1E7</t>
  </si>
  <si>
    <t>1ma FT MAGGIO</t>
  </si>
  <si>
    <t>LENER AVV. GIORGIO</t>
  </si>
  <si>
    <t>Z8E2D1F74C</t>
  </si>
  <si>
    <t>Z372D1F761</t>
  </si>
  <si>
    <t>DECESPUGLIATORE</t>
  </si>
  <si>
    <t>Z252D1F76E</t>
  </si>
  <si>
    <t>Z172D1F88F</t>
  </si>
  <si>
    <t>FT 282</t>
  </si>
  <si>
    <t>Z392D1F8E6</t>
  </si>
  <si>
    <t>ft 8</t>
  </si>
  <si>
    <t>ZBC2D1F8E9</t>
  </si>
  <si>
    <t>GUANTI NITRILE</t>
  </si>
  <si>
    <t>ZF02D21798</t>
  </si>
  <si>
    <t>FT 1266, 1267 e 1400</t>
  </si>
  <si>
    <t>Z392D22214</t>
  </si>
  <si>
    <t>Z182D22202</t>
  </si>
  <si>
    <t>ANALISI 170904</t>
  </si>
  <si>
    <t>SANIFICAZIONE CLIMATIZZATORI</t>
  </si>
  <si>
    <t>SACIEM</t>
  </si>
  <si>
    <t>ZA72D23AD3</t>
  </si>
  <si>
    <t>FT 5490 -nc 1316</t>
  </si>
  <si>
    <t>Z152D23CA7</t>
  </si>
  <si>
    <t>ZA42D23DF0</t>
  </si>
  <si>
    <t xml:space="preserve">PARZ FT 204 e FT 247 </t>
  </si>
  <si>
    <t xml:space="preserve">PARZ FT 204 </t>
  </si>
  <si>
    <t>ZD02D23FFE</t>
  </si>
  <si>
    <t>saldo FT 420000388 + FT 420000390-391-392-393-397</t>
  </si>
  <si>
    <t>Z2D2D24515</t>
  </si>
  <si>
    <t>FT 10220</t>
  </si>
  <si>
    <t>FT 225</t>
  </si>
  <si>
    <t>FT 183</t>
  </si>
  <si>
    <t>Z9C2D2478C</t>
  </si>
  <si>
    <t>FT 326</t>
  </si>
  <si>
    <t>Z582D249CF</t>
  </si>
  <si>
    <t>FT 4599</t>
  </si>
  <si>
    <t>Z042D2BA79</t>
  </si>
  <si>
    <t>SANIFICANTI</t>
  </si>
  <si>
    <t>Z422D2BA84</t>
  </si>
  <si>
    <t>SOFTWARE</t>
  </si>
  <si>
    <t>VIASAT</t>
  </si>
  <si>
    <t>ZA82D2BA8E</t>
  </si>
  <si>
    <t>ZFA2D2FDC2</t>
  </si>
  <si>
    <t>MASCHERE DI PROTEZIONE</t>
  </si>
  <si>
    <t>ZC62D2FD78</t>
  </si>
  <si>
    <t>ELIMINACODE</t>
  </si>
  <si>
    <t>Z022D2FD96</t>
  </si>
  <si>
    <t>CALU'- XIDO</t>
  </si>
  <si>
    <t>COLONNINE  EROGATRICI IGIENIZZANTE</t>
  </si>
  <si>
    <t>Z6B2CD06DD</t>
  </si>
  <si>
    <t>8122338D58</t>
  </si>
  <si>
    <t>SYNERGIE ITALIA</t>
  </si>
  <si>
    <t>DA FT 19217</t>
  </si>
  <si>
    <t>SERVIZIO SOMMINISTRAZIONE LAVORO A TEMPO DETERMINATO</t>
  </si>
  <si>
    <t>TEMPOR SPA</t>
  </si>
  <si>
    <t>JOB ITALIA SPA</t>
  </si>
  <si>
    <t>SYNERGIE SPA</t>
  </si>
  <si>
    <t>Z372D32753</t>
  </si>
  <si>
    <t>PC E PISTOLA BAR CODE</t>
  </si>
  <si>
    <t>Z072D330F0</t>
  </si>
  <si>
    <t>Z242D3C3FB</t>
  </si>
  <si>
    <t>Z2B2D3C3E8</t>
  </si>
  <si>
    <t>INTERVENTO IMPIANTO LAVAGGIO</t>
  </si>
  <si>
    <t>Z5F2D3CA14</t>
  </si>
  <si>
    <t>CAMPIONAMENTO E ANALISI RIFIUTO</t>
  </si>
  <si>
    <t>Z332D3D5C0</t>
  </si>
  <si>
    <t>BAT Srl</t>
  </si>
  <si>
    <t>ZC72D4377D</t>
  </si>
  <si>
    <t>ELMETTI DI PROTEZIONE</t>
  </si>
  <si>
    <t>Z0D2D520B6</t>
  </si>
  <si>
    <t>ZAD2D5D033</t>
  </si>
  <si>
    <t>TUTE USA E GETTA</t>
  </si>
  <si>
    <t>Z1F2D62577</t>
  </si>
  <si>
    <t>MANUTENZIONE IMPIANTO ILLUMINAZIONE</t>
  </si>
  <si>
    <t>FT 317 e 330</t>
  </si>
  <si>
    <t>PANNI PER MEZZI + GUANTI</t>
  </si>
  <si>
    <t>ZD22D626A6</t>
  </si>
  <si>
    <t>LAVAGGIO INDUMENTI</t>
  </si>
  <si>
    <t>SERVIZI ITALIA</t>
  </si>
  <si>
    <t>FT 2205002798 -NC 2205003424</t>
  </si>
  <si>
    <t>Z4F2D301AC</t>
  </si>
  <si>
    <t>FT 71</t>
  </si>
  <si>
    <t>FT 65</t>
  </si>
  <si>
    <t>FT 66</t>
  </si>
  <si>
    <t>Z202D67236</t>
  </si>
  <si>
    <t>ZC42D6724B</t>
  </si>
  <si>
    <t>Z592D6923E</t>
  </si>
  <si>
    <t>FT 380</t>
  </si>
  <si>
    <t>PARZ FT 304</t>
  </si>
  <si>
    <t>FT 1066</t>
  </si>
  <si>
    <t>FT 1338</t>
  </si>
  <si>
    <t>Z632D698DC</t>
  </si>
  <si>
    <t>FT 51</t>
  </si>
  <si>
    <t>FT 61</t>
  </si>
  <si>
    <t>FT 131 e 185</t>
  </si>
  <si>
    <t>Z4E2D69EF7</t>
  </si>
  <si>
    <t>FT 141</t>
  </si>
  <si>
    <t>FT 420</t>
  </si>
  <si>
    <t>Z072D6A06B</t>
  </si>
  <si>
    <t>VERIFICA GRU</t>
  </si>
  <si>
    <t>Z3D2D6A044</t>
  </si>
  <si>
    <t>VEMI SERVIZI</t>
  </si>
  <si>
    <t>RIPARAZIONE PRESSA</t>
  </si>
  <si>
    <t>Z402D6A018</t>
  </si>
  <si>
    <t>ZCD2D69FDC</t>
  </si>
  <si>
    <t>ZC02D6D14D</t>
  </si>
  <si>
    <t>FT 350-353-359-366-371-380-386-403 -nc 360</t>
  </si>
  <si>
    <t>Z932D70DBA</t>
  </si>
  <si>
    <t>ft 6599</t>
  </si>
  <si>
    <t>Z242D71125</t>
  </si>
  <si>
    <t>Z6F2D712BB</t>
  </si>
  <si>
    <t>saldo FT 420000510 + FT 420000516-553-605</t>
  </si>
  <si>
    <t>ZC42D7150D</t>
  </si>
  <si>
    <t>FT 347-352-396-400</t>
  </si>
  <si>
    <t>ZD02D72BE5</t>
  </si>
  <si>
    <t>ATTREZZATURE ANTICENDIO</t>
  </si>
  <si>
    <t>ZD92D747D0</t>
  </si>
  <si>
    <t>FT 300 e 317</t>
  </si>
  <si>
    <t>Z2D2D74884</t>
  </si>
  <si>
    <t>FT 20001012-1130</t>
  </si>
  <si>
    <t>FT 42 e 134</t>
  </si>
  <si>
    <t>Z312D79226</t>
  </si>
  <si>
    <t>FT 459 e 611</t>
  </si>
  <si>
    <t>Z3D2D83F01</t>
  </si>
  <si>
    <t>ZC82D8761E</t>
  </si>
  <si>
    <t>Z2E2D8FF0E</t>
  </si>
  <si>
    <t>Z942D90ADC</t>
  </si>
  <si>
    <t>ZF12D90C65</t>
  </si>
  <si>
    <t>fotounità/toner/tamburo</t>
  </si>
  <si>
    <t>Z052D91652</t>
  </si>
  <si>
    <t>CANONE ID BOX VELLETRI</t>
  </si>
  <si>
    <t>Z302D98FB9</t>
  </si>
  <si>
    <t>MIM 82 SRL</t>
  </si>
  <si>
    <t>ACIDO ACETICO URBAN WEED</t>
  </si>
  <si>
    <t>ISP SERVIZI</t>
  </si>
  <si>
    <t>CONTRATTO LOGISTICA</t>
  </si>
  <si>
    <t>Z5F2D9A341</t>
  </si>
  <si>
    <t>Z4C2DA2B52</t>
  </si>
  <si>
    <t>CONSULENZA SISTEMA GESTIONE AZIENDALE</t>
  </si>
  <si>
    <t>P. ADOVASIO</t>
  </si>
  <si>
    <t>Z1F2DA38AF</t>
  </si>
  <si>
    <t>ENI FUEL</t>
  </si>
  <si>
    <t>ZF42DA7FD2</t>
  </si>
  <si>
    <t>CORSI AGG.TO SICUREZZA</t>
  </si>
  <si>
    <t>ZB12DA7F69</t>
  </si>
  <si>
    <t>CONTAINERS</t>
  </si>
  <si>
    <t>ZCA2DAB72C</t>
  </si>
  <si>
    <t>APOLLO 11 SRL</t>
  </si>
  <si>
    <t>ZE62DAB8D6</t>
  </si>
  <si>
    <t>Z092DAFAC5</t>
  </si>
  <si>
    <t>CAFFE' BARGELLO</t>
  </si>
  <si>
    <t>Z8D2DAFD03</t>
  </si>
  <si>
    <t>Z412DB3115</t>
  </si>
  <si>
    <t>FT 11 e 14</t>
  </si>
  <si>
    <t>FT 34 - 46</t>
  </si>
  <si>
    <t>Z122DB370B</t>
  </si>
  <si>
    <t>canone e manutenzione software</t>
  </si>
  <si>
    <t>Z832DB3DF8</t>
  </si>
  <si>
    <t>SERVIZIO PREDISPOSIZIONE BANDI</t>
  </si>
  <si>
    <t>17/07/202</t>
  </si>
  <si>
    <t>SERVIZI AUDITING</t>
  </si>
  <si>
    <t>ZBA2DB3E16</t>
  </si>
  <si>
    <t>DASA RAGISTER</t>
  </si>
  <si>
    <t>Z9C2DB3DD8</t>
  </si>
  <si>
    <t>RANDSTAD</t>
  </si>
  <si>
    <t>Z592D79DE9</t>
  </si>
  <si>
    <t>FT 172 e 190</t>
  </si>
  <si>
    <t>FT 441 - 442</t>
  </si>
  <si>
    <t>CEPI TAAS</t>
  </si>
  <si>
    <t>FT 363</t>
  </si>
  <si>
    <t>gasolio</t>
  </si>
  <si>
    <t>STUDIO STAFF</t>
  </si>
  <si>
    <t>FT 404</t>
  </si>
  <si>
    <t>ZA22DBC8BA</t>
  </si>
  <si>
    <t>Z092DBC8AB</t>
  </si>
  <si>
    <t>Z6B2DBC89C</t>
  </si>
  <si>
    <t>Z882DBC895</t>
  </si>
  <si>
    <t>ZC02DBE371</t>
  </si>
  <si>
    <t>POLIZZA AMMINISTRATORI</t>
  </si>
  <si>
    <t>GENERALI ASSICURAZIONI</t>
  </si>
  <si>
    <t>Z4C2DBE38D</t>
  </si>
  <si>
    <t>Z832DBE3AB</t>
  </si>
  <si>
    <t>CANONE NOLEGGIO STAMPANTI DIPARTIMENTI</t>
  </si>
  <si>
    <t>IFIS</t>
  </si>
  <si>
    <t>Z022DBE432</t>
  </si>
  <si>
    <t>Z992DBE999</t>
  </si>
  <si>
    <t>Z272DBF217</t>
  </si>
  <si>
    <t>Z292DC0D1A</t>
  </si>
  <si>
    <t>MOTORE</t>
  </si>
  <si>
    <t>CANONE ASSISTENZA STAMPANTI DIPARTIMENTI</t>
  </si>
  <si>
    <t>Z9E2DC5EA4</t>
  </si>
  <si>
    <t>Z592DC5EAC</t>
  </si>
  <si>
    <t>ZE52DCA7B4</t>
  </si>
  <si>
    <t>Z772DCB241</t>
  </si>
  <si>
    <t>Z802DCB2B8</t>
  </si>
  <si>
    <t>Z0B2DCCD08</t>
  </si>
  <si>
    <t>Z0A2DCCFB4</t>
  </si>
  <si>
    <t>Z2B2DCCFC6</t>
  </si>
  <si>
    <t>Z692DCCFD1</t>
  </si>
  <si>
    <t>Z032DCE559</t>
  </si>
  <si>
    <t>Z592DCE5FA</t>
  </si>
  <si>
    <t>Z442DD2107</t>
  </si>
  <si>
    <t>MATERIALE CASSETTE PRONTO SOCCORSO</t>
  </si>
  <si>
    <t>ZA72DD213D</t>
  </si>
  <si>
    <t>Z282DD2153</t>
  </si>
  <si>
    <t>Z082DD2186</t>
  </si>
  <si>
    <t>ZF52DD2598</t>
  </si>
  <si>
    <t>Z572DD281C</t>
  </si>
  <si>
    <t>SERVIZIO SORVEGLIANZA</t>
  </si>
  <si>
    <t>SICURITALIA IVRI</t>
  </si>
  <si>
    <t>81223810d8</t>
  </si>
  <si>
    <t>SERVIZIO ORGANIZZAZIONE E GESTIONE PROVE CONCORSUALI</t>
  </si>
  <si>
    <t>ALES SRL</t>
  </si>
  <si>
    <t>SERVIZIO REDAZIONE BANDI CONCORSO</t>
  </si>
  <si>
    <t>8122374B0E</t>
  </si>
  <si>
    <t>Z332DD8A42</t>
  </si>
  <si>
    <t>INTAV</t>
  </si>
  <si>
    <t>Z0C2DDABDE</t>
  </si>
  <si>
    <t>MATERIALE IGIENE E PULIZIA</t>
  </si>
  <si>
    <t>FT 226</t>
  </si>
  <si>
    <t>FT 230</t>
  </si>
  <si>
    <t>FT 109</t>
  </si>
  <si>
    <t>ft 112</t>
  </si>
  <si>
    <t>ft 542</t>
  </si>
  <si>
    <t>FT 1574 + FT 1160</t>
  </si>
  <si>
    <t>PARZ FT 207 + PARZ FT 699 € 2.051,23 + PARZ FT 951 € 1.600</t>
  </si>
  <si>
    <t>DA FT 192+235+296</t>
  </si>
  <si>
    <t>FT 839</t>
  </si>
  <si>
    <t>FT 880</t>
  </si>
  <si>
    <t>FT 927</t>
  </si>
  <si>
    <t>FT 955</t>
  </si>
  <si>
    <t>FT 1006</t>
  </si>
  <si>
    <t>FT 1041</t>
  </si>
  <si>
    <t>FT 1097</t>
  </si>
  <si>
    <t>FT 1149</t>
  </si>
  <si>
    <t>FT 1188</t>
  </si>
  <si>
    <r>
      <t xml:space="preserve">VESTIARIO </t>
    </r>
    <r>
      <rPr>
        <b/>
        <sz val="9"/>
        <rFont val="Century Gothic"/>
        <family val="2"/>
      </rPr>
      <t>ESTIVO</t>
    </r>
    <r>
      <rPr>
        <sz val="9"/>
        <rFont val="Century Gothic"/>
        <family val="2"/>
      </rPr>
      <t xml:space="preserve"> E INVERNALE</t>
    </r>
  </si>
  <si>
    <r>
      <t xml:space="preserve">VESTIARIO ESTIVO E </t>
    </r>
    <r>
      <rPr>
        <b/>
        <sz val="9"/>
        <rFont val="Century Gothic"/>
        <family val="2"/>
      </rPr>
      <t>INVERNALE</t>
    </r>
  </si>
  <si>
    <t>ft 45</t>
  </si>
  <si>
    <t>FT 16130</t>
  </si>
  <si>
    <t>FT 165 e 213</t>
  </si>
  <si>
    <t>DA FT 2080045</t>
  </si>
  <si>
    <t>ASSOCIARE AD ALTRE FATTURE</t>
  </si>
  <si>
    <t>??</t>
  </si>
  <si>
    <t>FT 385</t>
  </si>
  <si>
    <t>FT 110</t>
  </si>
  <si>
    <t>ZB52CB1EED</t>
  </si>
  <si>
    <t>ZFA2D1B25C</t>
  </si>
  <si>
    <t>Z062D23997</t>
  </si>
  <si>
    <t>MANUTENZIONE CLIMATIZZATORI</t>
  </si>
  <si>
    <t>Z772D50660</t>
  </si>
  <si>
    <t>RINNOVO KEY ARUBA</t>
  </si>
  <si>
    <t>ARUBA</t>
  </si>
  <si>
    <t>OK RISCONTRO ANAC</t>
  </si>
  <si>
    <t>AGGIORNATO AL 30/06</t>
  </si>
  <si>
    <t>ZA22DE47FE</t>
  </si>
  <si>
    <t>Z522DE7DED</t>
  </si>
  <si>
    <t>OLIO MOTORE</t>
  </si>
  <si>
    <t>Z3E2DE7984</t>
  </si>
  <si>
    <t>Z372DE7C88</t>
  </si>
  <si>
    <t>Z542DEAA96</t>
  </si>
  <si>
    <t>PUBBLICAZIONE ARTEMISIO</t>
  </si>
  <si>
    <t>ZD72DEAA99</t>
  </si>
  <si>
    <t>PUBBLICAZIONE INFORMAOGGI</t>
  </si>
  <si>
    <t>Z9C2DEC6D1</t>
  </si>
  <si>
    <t>SOSTITUZIONE VETRO</t>
  </si>
  <si>
    <r>
      <t xml:space="preserve">VESTIARIO ESTIVO E </t>
    </r>
    <r>
      <rPr>
        <b/>
        <u val="single"/>
        <sz val="10"/>
        <rFont val="Century Gothic"/>
        <family val="2"/>
      </rPr>
      <t>INVERNALE</t>
    </r>
  </si>
  <si>
    <t>Z202DF9F6A</t>
  </si>
  <si>
    <t>ZC42D9FD3A</t>
  </si>
  <si>
    <t>Z9E2DFADC4</t>
  </si>
  <si>
    <t>ZD12DFAFBF</t>
  </si>
  <si>
    <t>Z2B2DFB01B</t>
  </si>
  <si>
    <t>ZB52DFC59D</t>
  </si>
  <si>
    <t>PANNI E SANIFICANTE MEZZI</t>
  </si>
  <si>
    <r>
      <t xml:space="preserve">VESTIARIO </t>
    </r>
    <r>
      <rPr>
        <b/>
        <u val="single"/>
        <sz val="10"/>
        <rFont val="Century Gothic"/>
        <family val="2"/>
      </rPr>
      <t>ESTIVO</t>
    </r>
    <r>
      <rPr>
        <sz val="10"/>
        <rFont val="Century Gothic"/>
        <family val="2"/>
      </rPr>
      <t xml:space="preserve"> E INVERNALE</t>
    </r>
  </si>
  <si>
    <t>Z0B2DFE736</t>
  </si>
  <si>
    <t>ZC32DFE7C8</t>
  </si>
  <si>
    <t>Z2B2E0017C</t>
  </si>
  <si>
    <t>ROSSETTI SPA</t>
  </si>
  <si>
    <t>Z6A2E004BD</t>
  </si>
  <si>
    <t>POMPA DISERBO</t>
  </si>
  <si>
    <t>MAFER</t>
  </si>
  <si>
    <t>MANUTENZIONE MEZZO</t>
  </si>
  <si>
    <t>ZCA2E9154</t>
  </si>
  <si>
    <t>ZD52E0944B</t>
  </si>
  <si>
    <t>Z7C2E094D1</t>
  </si>
  <si>
    <t>Z4A2E09511</t>
  </si>
  <si>
    <t>ZDD2E09578</t>
  </si>
  <si>
    <t>Z142E09A1F</t>
  </si>
  <si>
    <t>POLIZZA ANTINQUINAMENTO</t>
  </si>
  <si>
    <t>SPECIAL RISK ADVISOR</t>
  </si>
  <si>
    <t>ZA62E0A8F6</t>
  </si>
  <si>
    <t>RIPARAZIONE SERRANDA VELLETRI</t>
  </si>
  <si>
    <t>ARTIGIANA 2 M</t>
  </si>
  <si>
    <t>Z612E1C554</t>
  </si>
  <si>
    <t>ZE52E1CF6A</t>
  </si>
  <si>
    <t>31/08/220</t>
  </si>
  <si>
    <t>Z252E229D5</t>
  </si>
  <si>
    <t>DETERGENTE</t>
  </si>
  <si>
    <t>GUANTI LATTICE</t>
  </si>
  <si>
    <t>Z672E229F9</t>
  </si>
  <si>
    <t>Z912E26847</t>
  </si>
  <si>
    <t>INTEGRAZIONE DVR</t>
  </si>
  <si>
    <t>ZC22E325F8</t>
  </si>
  <si>
    <t>Z492E32B98</t>
  </si>
  <si>
    <t>10/09/200</t>
  </si>
  <si>
    <t>ZE72E3496F</t>
  </si>
  <si>
    <t>DETERGENTE MEZI</t>
  </si>
  <si>
    <t>ZDA2E448C6</t>
  </si>
  <si>
    <t>ANALISI  200108</t>
  </si>
  <si>
    <t>ZAA2E47D87</t>
  </si>
  <si>
    <t>MODULGRAF</t>
  </si>
  <si>
    <t>FORMULARI</t>
  </si>
  <si>
    <t>Z5D2E47D5D</t>
  </si>
  <si>
    <t>ZB22E4AFBA</t>
  </si>
  <si>
    <t>ZF62E4D3B4</t>
  </si>
  <si>
    <t>PROVE LABORATORIO</t>
  </si>
  <si>
    <t>riparazione gru</t>
  </si>
  <si>
    <t>Z602E5D16A</t>
  </si>
  <si>
    <t>Z482E61F44</t>
  </si>
  <si>
    <t>PUBBLICAZIONI</t>
  </si>
  <si>
    <t>Z5D2E62BCA</t>
  </si>
  <si>
    <t>FAGECO</t>
  </si>
  <si>
    <t>Z462E649DE</t>
  </si>
  <si>
    <t>ZB52E64C55</t>
  </si>
  <si>
    <t>MANUTENZIONE FOSSE DEPURAZIONE</t>
  </si>
  <si>
    <t>ZAE2E64D63</t>
  </si>
  <si>
    <t>MANUTENZIONE ACQUE PRIMA PIOGGIA</t>
  </si>
  <si>
    <t>MATTUCCI</t>
  </si>
  <si>
    <t>ZF92E6CD74</t>
  </si>
  <si>
    <t>ZB42E73083</t>
  </si>
  <si>
    <t>ZBD2E6DE9E</t>
  </si>
  <si>
    <t>Z7D2E73160</t>
  </si>
  <si>
    <t>Z382E73554</t>
  </si>
  <si>
    <t>ZAF2E75A4E</t>
  </si>
  <si>
    <t>Z0A2E75AEF</t>
  </si>
  <si>
    <t>ZD52E76682</t>
  </si>
  <si>
    <t>Z432E7B6C6</t>
  </si>
  <si>
    <t>Z762E7BDA8</t>
  </si>
  <si>
    <t>Z9C2E7F20F</t>
  </si>
  <si>
    <t>Z872E802F3</t>
  </si>
  <si>
    <t>NEW TECNOSAFETY SRLS</t>
  </si>
  <si>
    <t>Z182E823C8</t>
  </si>
  <si>
    <t>ZD42E96706</t>
  </si>
  <si>
    <t>FOTOCELLULE</t>
  </si>
  <si>
    <t>PROJECT CAR</t>
  </si>
  <si>
    <t>Z942E9676C</t>
  </si>
  <si>
    <t>ZBD2E967B0</t>
  </si>
  <si>
    <t>ZD72E967D5</t>
  </si>
  <si>
    <t>FORNITURA E POSA IN OPERA POMPA LAVAGGIO</t>
  </si>
  <si>
    <t>Z192E9A756</t>
  </si>
  <si>
    <t>Z272E9A730</t>
  </si>
  <si>
    <t>SCOPE</t>
  </si>
  <si>
    <t>ZA02E9A772</t>
  </si>
  <si>
    <t>TELI</t>
  </si>
  <si>
    <t>Z6E2E9D0E0</t>
  </si>
  <si>
    <t>SACCHI GIALLI LITRI 110 E 60 LITRI</t>
  </si>
  <si>
    <t>ZD42E9D4D6</t>
  </si>
  <si>
    <t>Z842E9FB15</t>
  </si>
  <si>
    <t>Z8C2E9FB47</t>
  </si>
  <si>
    <t>MASTELLI</t>
  </si>
  <si>
    <t>CARRELLATI</t>
  </si>
  <si>
    <t>MATTIUSSI ECOLOGIA</t>
  </si>
  <si>
    <t>DBM INTERNATIONAL</t>
  </si>
  <si>
    <t>ZA12EA8F1B</t>
  </si>
  <si>
    <t>Z782EA0A74</t>
  </si>
  <si>
    <t>Z262EB06E8</t>
  </si>
  <si>
    <t>CARTA MANI</t>
  </si>
  <si>
    <t>ZF62EB0715</t>
  </si>
  <si>
    <t>Z2B2EB4CE3</t>
  </si>
  <si>
    <t>detergente</t>
  </si>
  <si>
    <t>Z602EBA8A1</t>
  </si>
  <si>
    <t>PUBBLICAZIONE PUBBLICITA'</t>
  </si>
  <si>
    <t>GRAPHICARTS</t>
  </si>
  <si>
    <t>ZBA2EC0B67</t>
  </si>
  <si>
    <t>ZB62ECC1AC</t>
  </si>
  <si>
    <t>DISPENSER</t>
  </si>
  <si>
    <t>Z838ECBE5E</t>
  </si>
  <si>
    <t>Z6B2ECBE20</t>
  </si>
  <si>
    <t>REFECTA</t>
  </si>
  <si>
    <t>TRASPORTO E AVVIO A RECUPERO 200131 ALBANO E VELLETRI</t>
  </si>
  <si>
    <t>WESIGN SRL</t>
  </si>
  <si>
    <t>Z002ED083C</t>
  </si>
  <si>
    <t>ZC12ED51D3</t>
  </si>
  <si>
    <t>Z7F2ED51AF</t>
  </si>
  <si>
    <t>Z5A2ED5184</t>
  </si>
  <si>
    <t>ZB82ED515C</t>
  </si>
  <si>
    <t>ZCD2ED5123</t>
  </si>
  <si>
    <t>Z1B2ED5039</t>
  </si>
  <si>
    <t>RIPARAZIONE IDROPULITRICE</t>
  </si>
  <si>
    <t>ECO SERVICE</t>
  </si>
  <si>
    <t>ZF62EE08C0</t>
  </si>
  <si>
    <t>SEMIMASCHERE CON FILTRO</t>
  </si>
  <si>
    <t>ZDF2EE1FF7</t>
  </si>
  <si>
    <t>ARCHETTI AURICOLARI</t>
  </si>
  <si>
    <t>ZA72EE662C</t>
  </si>
  <si>
    <t>ZC52EE6765</t>
  </si>
  <si>
    <t>ZE62EED351</t>
  </si>
  <si>
    <t>Z182EEDD7C</t>
  </si>
  <si>
    <t>ZBE2EEE3FD</t>
  </si>
  <si>
    <t>ZD32EF0229</t>
  </si>
  <si>
    <t>Z982EF06D9</t>
  </si>
  <si>
    <t>Z7B2EF08D6</t>
  </si>
  <si>
    <t>Z442EF09B3</t>
  </si>
  <si>
    <t>FORMAZIONE E GESTIONE FINANZIAMENTI FONDIMPRESA</t>
  </si>
  <si>
    <t>ZB32DB6561</t>
  </si>
  <si>
    <t>ZE82DCB34C</t>
  </si>
  <si>
    <t>Z272E13B23</t>
  </si>
  <si>
    <t>ZF72E4AEB7</t>
  </si>
  <si>
    <t>Z562E5D49A</t>
  </si>
  <si>
    <t>Z272EF7F62</t>
  </si>
  <si>
    <t>Z2C2EF80BB</t>
  </si>
  <si>
    <t>FLASHGLASS</t>
  </si>
  <si>
    <t>Z922EEE5DB</t>
  </si>
  <si>
    <t>Z302EFB0DF</t>
  </si>
  <si>
    <t>ZC82EFDAD2</t>
  </si>
  <si>
    <t>ZE12EFDBAD</t>
  </si>
  <si>
    <t>Z9C2EFE67E</t>
  </si>
  <si>
    <t>ZEF2EFE846</t>
  </si>
  <si>
    <t>NOLEGGIO FULL SERVICE 3 SPAZZATRICI</t>
  </si>
  <si>
    <t>8270601BD8</t>
  </si>
  <si>
    <t>ECOPOLIS</t>
  </si>
  <si>
    <t>EDILNOLEGGI</t>
  </si>
  <si>
    <t>01037180534</t>
  </si>
  <si>
    <t>08605630014</t>
  </si>
  <si>
    <t>03695171219</t>
  </si>
  <si>
    <t>Z832F01D86</t>
  </si>
  <si>
    <t>Z3C2F056DD</t>
  </si>
  <si>
    <t>Z9B2F07173</t>
  </si>
  <si>
    <t>ZEB2F091CC</t>
  </si>
  <si>
    <t>ZA52F09B5D</t>
  </si>
  <si>
    <t>Z9E2F09B70</t>
  </si>
  <si>
    <t>83317319eb</t>
  </si>
  <si>
    <t>NOLEGGIO 3 AUTOCARRI CON PIANALE RIBALTABILE</t>
  </si>
  <si>
    <t>LRS TRASPORTI</t>
  </si>
  <si>
    <t>03806020404</t>
  </si>
  <si>
    <t>04894030636</t>
  </si>
  <si>
    <t>8331699F81</t>
  </si>
  <si>
    <t>NOLEGGIO  VASCHE</t>
  </si>
  <si>
    <t>NOLEGGIO VASCHE</t>
  </si>
  <si>
    <t>'03806020404</t>
  </si>
  <si>
    <t>EUROSERVIZI</t>
  </si>
  <si>
    <t>ZBC2F259CB</t>
  </si>
  <si>
    <t>SEMIMASCHERE CON FILTRI</t>
  </si>
  <si>
    <t>Z5A2F27931</t>
  </si>
  <si>
    <t>ZBD2F27875</t>
  </si>
  <si>
    <t>TEST SIEROLOGICI</t>
  </si>
  <si>
    <t>CLINICA MADONNA DELLE GRAZIE</t>
  </si>
  <si>
    <t>TAMPONI COVID</t>
  </si>
  <si>
    <t>Z7C2F2B26F</t>
  </si>
  <si>
    <t>ZE42F2BDCC</t>
  </si>
  <si>
    <t>CONTENITORI PANNOLINI</t>
  </si>
  <si>
    <t>SARTORI AMBIENTE</t>
  </si>
  <si>
    <t>ZEA2E34943</t>
  </si>
  <si>
    <t>Z362F4E306</t>
  </si>
  <si>
    <t>ZB22F4EEE0</t>
  </si>
  <si>
    <t>Z052F4EF4F</t>
  </si>
  <si>
    <t>ZCF2F4F3C0</t>
  </si>
  <si>
    <t>ANALISI RIFIUTI UMIDO</t>
  </si>
  <si>
    <t>ZD32F3A96E</t>
  </si>
  <si>
    <t>ZB02F50CBB</t>
  </si>
  <si>
    <t>ZB52F555A7</t>
  </si>
  <si>
    <t>ZB02F5DB9C</t>
  </si>
  <si>
    <t>CANONE ID BOX ALBANO</t>
  </si>
  <si>
    <t>ZF92F5E480</t>
  </si>
  <si>
    <t>CESTINI ALLUMINIO</t>
  </si>
  <si>
    <t>SAGA SERVICE</t>
  </si>
  <si>
    <t>ZB22F5F5A4</t>
  </si>
  <si>
    <t>Z6A2F5F6D3</t>
  </si>
  <si>
    <t>SERVIZIO RITIRO TONER</t>
  </si>
  <si>
    <t>Z162F63F4A</t>
  </si>
  <si>
    <t>Z0C2F64666</t>
  </si>
  <si>
    <t>ZB12F648B6</t>
  </si>
  <si>
    <t>ZD22F6A6E8</t>
  </si>
  <si>
    <t>LAVORI MURATURA UFFICIO</t>
  </si>
  <si>
    <t>EDIL COLONNELLI R.</t>
  </si>
  <si>
    <t>GEL IGIENIZZANTE+DETERGENTE</t>
  </si>
  <si>
    <t>Z932F6B066</t>
  </si>
  <si>
    <t>Z2D2F6B157</t>
  </si>
  <si>
    <t>Z072F6B1E2</t>
  </si>
  <si>
    <t>Z7B2F6B2C1</t>
  </si>
  <si>
    <t>Z312F6B366</t>
  </si>
  <si>
    <t>Z6B2F6CCD6</t>
  </si>
  <si>
    <t>RIPARAZIONE SPAZZATRICI</t>
  </si>
  <si>
    <t>ZEB2F6D0F1</t>
  </si>
  <si>
    <t>SCV</t>
  </si>
  <si>
    <t>ZBFEF6D0D9</t>
  </si>
  <si>
    <t>VALVOLA IMPIANTO PRIMA PIOGGIA</t>
  </si>
  <si>
    <t>GRUPPO MAURIZI</t>
  </si>
  <si>
    <t>INDAGINE MERCEOLOGICA RIFIUTO</t>
  </si>
  <si>
    <t>ZC22F6D0AD</t>
  </si>
  <si>
    <t>Z452F76269</t>
  </si>
  <si>
    <t>Z3F2F763BC</t>
  </si>
  <si>
    <t>Z492F7A23D</t>
  </si>
  <si>
    <t xml:space="preserve">ZCA2F8D594 </t>
  </si>
  <si>
    <t>Z392F9BA2A</t>
  </si>
  <si>
    <t>ZE12F9EB5E</t>
  </si>
  <si>
    <t xml:space="preserve">GIUBBINI INVERNALI </t>
  </si>
  <si>
    <t>Z382F9ECE1</t>
  </si>
  <si>
    <t>Z472FA7B2B</t>
  </si>
  <si>
    <t>82421526F9</t>
  </si>
  <si>
    <t>ECOCE SRL</t>
  </si>
  <si>
    <t>CUMA SRL</t>
  </si>
  <si>
    <t>LRS TRAPOSRTI SRL</t>
  </si>
  <si>
    <t>00840400949</t>
  </si>
  <si>
    <t>07229741215</t>
  </si>
  <si>
    <t>SOCRAM SRL</t>
  </si>
  <si>
    <t>05095401005</t>
  </si>
  <si>
    <t>VRENT SRL</t>
  </si>
  <si>
    <t>ECOSERVICE SPA</t>
  </si>
  <si>
    <t>02153560590</t>
  </si>
  <si>
    <t>GIANLUCA BONDATTI SRL</t>
  </si>
  <si>
    <t>08161561009</t>
  </si>
  <si>
    <t>B. &amp; G. Ecolyne Com. Srl</t>
  </si>
  <si>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8242167360</t>
    </r>
  </si>
  <si>
    <t>GORENT SPA</t>
  </si>
  <si>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82431140DE</t>
    </r>
  </si>
  <si>
    <t>8243117357</t>
  </si>
  <si>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82431205D0</t>
    </r>
  </si>
  <si>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82431205D0</t>
    </r>
  </si>
  <si>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82431205D0</t>
    </r>
  </si>
  <si>
    <t xml:space="preserve">B. &amp; G. Ecolyne </t>
  </si>
  <si>
    <t xml:space="preserve"> Noleggio 29 costipatori 5 mc</t>
  </si>
  <si>
    <t xml:space="preserve">Noleggio 06  costipatori 5 mc </t>
  </si>
  <si>
    <t>Noleggio 08 costipatori 7 mc</t>
  </si>
  <si>
    <t>Noleggio 02 compattatori post. non inf. 20 mc</t>
  </si>
  <si>
    <t>Noleggio 04 compattatori posteriori 32 mc</t>
  </si>
  <si>
    <t xml:space="preserve">Noleggio 02 compattatori post. non inf. mc 10 </t>
  </si>
  <si>
    <t>ZCD2FBEDA0</t>
  </si>
  <si>
    <t>zf92fc092c</t>
  </si>
  <si>
    <t>RICAMBI PRESA</t>
  </si>
  <si>
    <t>Z7E2FC095B</t>
  </si>
  <si>
    <t>ZA02FC09B2</t>
  </si>
  <si>
    <t>ZED2FC0BD2</t>
  </si>
  <si>
    <t>ZD62FCEA12</t>
  </si>
  <si>
    <t>8562185A93</t>
  </si>
  <si>
    <t>SMALTIMENTO CER 200303 RESIDUI STRADALI</t>
  </si>
  <si>
    <t>ZAF2FE1FCA</t>
  </si>
  <si>
    <t>Z712FE26FE</t>
  </si>
  <si>
    <t>CONSULENZA FISCALE</t>
  </si>
  <si>
    <t>ANTONIA COPPOLA</t>
  </si>
  <si>
    <t>Z122FE5300</t>
  </si>
  <si>
    <t>ZF42FEA190</t>
  </si>
  <si>
    <t>ZA82FEA2A6</t>
  </si>
  <si>
    <t>Z172FEA4BF</t>
  </si>
  <si>
    <t>ZC72FEC18E</t>
  </si>
  <si>
    <t>ZBA2FEE640</t>
  </si>
  <si>
    <t>Z7F2FF83E4</t>
  </si>
  <si>
    <t>SPESE PER IL PERSONALE</t>
  </si>
  <si>
    <t>ANGELONI</t>
  </si>
  <si>
    <t>Z192FF938A</t>
  </si>
  <si>
    <t>TOP</t>
  </si>
  <si>
    <t>ZD22FFB4BC</t>
  </si>
  <si>
    <t>ZD72FFC1D9</t>
  </si>
  <si>
    <t>Z422FFF8CB</t>
  </si>
  <si>
    <t>MATERIALE PUBBLICITARIO</t>
  </si>
  <si>
    <t>MISCOLI RITA MARIA</t>
  </si>
  <si>
    <t>Z022FFF931</t>
  </si>
  <si>
    <t>ZAB2FFF9A4</t>
  </si>
  <si>
    <t>Z6F2FFFA23</t>
  </si>
  <si>
    <t>Z73300D8CD</t>
  </si>
  <si>
    <t>CATALOGHI</t>
  </si>
  <si>
    <t>CIGNO EDIZIONI</t>
  </si>
  <si>
    <t>Z83300E204</t>
  </si>
  <si>
    <t>02502090596</t>
  </si>
  <si>
    <t>10090361006</t>
  </si>
  <si>
    <t>01873260606</t>
  </si>
  <si>
    <t>10825201006</t>
  </si>
  <si>
    <t>04367301001</t>
  </si>
  <si>
    <t>FRNMRN54E43H501K</t>
  </si>
  <si>
    <t>05712121002</t>
  </si>
  <si>
    <t xml:space="preserve"> 01973900838</t>
  </si>
  <si>
    <t>07216650585</t>
  </si>
  <si>
    <t>13596391006</t>
  </si>
  <si>
    <t xml:space="preserve"> 03224950174</t>
  </si>
  <si>
    <t>04302211000</t>
  </si>
  <si>
    <t>02629770583</t>
  </si>
  <si>
    <t>08117401003</t>
  </si>
  <si>
    <t>13132681001</t>
  </si>
  <si>
    <t>00409920584</t>
  </si>
  <si>
    <t>05491681002</t>
  </si>
  <si>
    <t>02630900609</t>
  </si>
  <si>
    <t>00101750602</t>
  </si>
  <si>
    <t>07833430585</t>
  </si>
  <si>
    <t>12032011004</t>
  </si>
  <si>
    <t>00100920602</t>
  </si>
  <si>
    <t>09140081002</t>
  </si>
  <si>
    <t>07134461008</t>
  </si>
  <si>
    <t xml:space="preserve"> 09147251004</t>
  </si>
  <si>
    <t>PLMLSS82R67L719T</t>
  </si>
  <si>
    <t>06818541002</t>
  </si>
  <si>
    <t>11324801007</t>
  </si>
  <si>
    <t>06113160482</t>
  </si>
  <si>
    <t>02809970599</t>
  </si>
  <si>
    <t>02669460608</t>
  </si>
  <si>
    <t>11852041000</t>
  </si>
  <si>
    <t>08455841216</t>
  </si>
  <si>
    <t>08383941005</t>
  </si>
  <si>
    <t>92026370582</t>
  </si>
  <si>
    <t xml:space="preserve"> 07366040587</t>
  </si>
  <si>
    <t>14297901002</t>
  </si>
  <si>
    <t>07550690585</t>
  </si>
  <si>
    <t>02349090601</t>
  </si>
  <si>
    <t>03320090172</t>
  </si>
  <si>
    <t>05566471008</t>
  </si>
  <si>
    <t>02222360998</t>
  </si>
  <si>
    <t>CSTFRZ81M15L719V</t>
  </si>
  <si>
    <t>05203240964</t>
  </si>
  <si>
    <t>01695130599</t>
  </si>
  <si>
    <t>03810190987</t>
  </si>
  <si>
    <t>03605181001</t>
  </si>
  <si>
    <t>01674190028</t>
  </si>
  <si>
    <t>06679251006</t>
  </si>
  <si>
    <t>04898200581</t>
  </si>
  <si>
    <t>02448130167</t>
  </si>
  <si>
    <t>05340230589</t>
  </si>
  <si>
    <t>01212750762</t>
  </si>
  <si>
    <t>03429580545</t>
  </si>
  <si>
    <t>05714820585</t>
  </si>
  <si>
    <t>RMNRRT69E11H501I</t>
  </si>
  <si>
    <t>12163661007</t>
  </si>
  <si>
    <t>104350011002</t>
  </si>
  <si>
    <t>03359340548</t>
  </si>
  <si>
    <t>09572791003</t>
  </si>
  <si>
    <t>00940430580</t>
  </si>
  <si>
    <t>03914070408</t>
  </si>
  <si>
    <t>00614130128</t>
  </si>
  <si>
    <t>00875360018</t>
  </si>
  <si>
    <t>07704310015</t>
  </si>
  <si>
    <t>03714920232 </t>
  </si>
  <si>
    <t>TRASPORTO E SMALTIMENTO 20 03 07 ( INGOMBRANT) CDR ALBANO LAZIALE</t>
  </si>
  <si>
    <t>02687640595</t>
  </si>
  <si>
    <t>03272351218</t>
  </si>
  <si>
    <t>02820840607</t>
  </si>
  <si>
    <t>DMRPRZ57L46L719M</t>
  </si>
  <si>
    <t>02262330513</t>
  </si>
  <si>
    <t>13790641008</t>
  </si>
  <si>
    <t>03912150483</t>
  </si>
  <si>
    <t>SEBACH</t>
  </si>
  <si>
    <t>LNRGRG70P04H501Q</t>
  </si>
  <si>
    <t>02421710589</t>
  </si>
  <si>
    <t>90086780583</t>
  </si>
  <si>
    <t>00462030586</t>
  </si>
  <si>
    <t>06776870583</t>
  </si>
  <si>
    <t>09194221009</t>
  </si>
  <si>
    <t>121996310008</t>
  </si>
  <si>
    <t>01363930593</t>
  </si>
  <si>
    <t>15070761000</t>
  </si>
  <si>
    <t>09463601212</t>
  </si>
  <si>
    <t>10090361006'</t>
  </si>
  <si>
    <t>08531760158</t>
  </si>
  <si>
    <t>09991950966</t>
  </si>
  <si>
    <t>03018840599</t>
  </si>
  <si>
    <t>DVSPGR72A29E456H</t>
  </si>
  <si>
    <t>02701740108</t>
  </si>
  <si>
    <t>12426431008</t>
  </si>
  <si>
    <t> 03549630964</t>
  </si>
  <si>
    <t>05791151003</t>
  </si>
  <si>
    <t>06205961003</t>
  </si>
  <si>
    <t> 04570150278</t>
  </si>
  <si>
    <t>03169660190</t>
  </si>
  <si>
    <t>02457970925</t>
  </si>
  <si>
    <t>02055711002</t>
  </si>
  <si>
    <t>02073860591</t>
  </si>
  <si>
    <t>15652521004</t>
  </si>
  <si>
    <t>BRTDNC80E09A512U</t>
  </si>
  <si>
    <t>12965231009</t>
  </si>
  <si>
    <t>05646371004</t>
  </si>
  <si>
    <t>04188321006 </t>
  </si>
  <si>
    <t> 01866270596</t>
  </si>
  <si>
    <t>06704191003</t>
  </si>
  <si>
    <t>02581150592</t>
  </si>
  <si>
    <t>PLASTEX</t>
  </si>
  <si>
    <t>01281780302</t>
  </si>
  <si>
    <t>02636280790</t>
  </si>
  <si>
    <t>Z192EB7000</t>
  </si>
  <si>
    <t>Z4E2EB8C3F</t>
  </si>
  <si>
    <t>01453390591</t>
  </si>
  <si>
    <t>14749271004</t>
  </si>
  <si>
    <t>Z672F20A04</t>
  </si>
  <si>
    <t>00165490590</t>
  </si>
  <si>
    <t>01100130226</t>
  </si>
  <si>
    <t>07180761210</t>
  </si>
  <si>
    <t>CLNRCR69803L719A</t>
  </si>
  <si>
    <t>02227660129</t>
  </si>
  <si>
    <t>06840481003</t>
  </si>
  <si>
    <r>
      <rPr>
        <sz val="7"/>
        <color indexed="8"/>
        <rFont val="Times New Roman"/>
        <family val="1"/>
      </rPr>
      <t xml:space="preserve">     </t>
    </r>
    <r>
      <rPr>
        <sz val="11"/>
        <rFont val="Times New Roman"/>
        <family val="1"/>
      </rPr>
      <t>8243112F33</t>
    </r>
  </si>
  <si>
    <t>CPP NTN 70S43 F839V</t>
  </si>
  <si>
    <t>10487151002</t>
  </si>
  <si>
    <t>CRAI/MASSI SRL</t>
  </si>
  <si>
    <t>09446811003</t>
  </si>
  <si>
    <t>TOP/GLEMA</t>
  </si>
  <si>
    <t>MSC RMR 58T70 E958D</t>
  </si>
  <si>
    <t>08368830587</t>
  </si>
  <si>
    <t>8480368D0C</t>
  </si>
  <si>
    <t xml:space="preserve">848041757E </t>
  </si>
  <si>
    <t>SACCHI LITRI 110</t>
  </si>
  <si>
    <t>848047013C</t>
  </si>
  <si>
    <t>SACCHI LITRI 60</t>
  </si>
  <si>
    <t>84804901BD</t>
  </si>
  <si>
    <t>SACCHI LITRI 240</t>
  </si>
  <si>
    <t>848051565D</t>
  </si>
  <si>
    <t>SACCHI CARTA LITRI 8</t>
  </si>
  <si>
    <t>03513850366</t>
  </si>
  <si>
    <t>SUMUS ITALIA</t>
  </si>
  <si>
    <t>SANIFICAZIONE UFFICI E DIPARTIMENTI</t>
  </si>
  <si>
    <r>
      <t xml:space="preserve">VESTIARIO </t>
    </r>
    <r>
      <rPr>
        <u val="single"/>
        <sz val="10"/>
        <rFont val="Century Gothic"/>
        <family val="2"/>
      </rPr>
      <t>ESTIVO</t>
    </r>
    <r>
      <rPr>
        <sz val="10"/>
        <rFont val="Century Gothic"/>
        <family val="2"/>
      </rPr>
      <t xml:space="preserve"> E INVERNALE</t>
    </r>
  </si>
  <si>
    <t>02465060792</t>
  </si>
  <si>
    <t>ANTINFORTUNISTICA GALLO</t>
  </si>
  <si>
    <t>06767051219</t>
  </si>
  <si>
    <t>EUROFOR SRL</t>
  </si>
  <si>
    <t>01084540010</t>
  </si>
  <si>
    <t>TEXTILGOR SRL</t>
  </si>
  <si>
    <t>03353340548</t>
  </si>
  <si>
    <t>SIR SAFETY SYSTEM SPA</t>
  </si>
  <si>
    <r>
      <t xml:space="preserve">VESTIARIO ESTIVO E </t>
    </r>
    <r>
      <rPr>
        <u val="single"/>
        <sz val="10"/>
        <rFont val="Century Gothic"/>
        <family val="2"/>
      </rPr>
      <t>INVERNALE</t>
    </r>
  </si>
  <si>
    <t>PRESS CONTAINER</t>
  </si>
  <si>
    <t>1ma ft 880</t>
  </si>
  <si>
    <t>TRASPORTO/SMALTIMENTO 20 03 07 (INGOMBRANT) CDR ALBANO LAZIALE</t>
  </si>
  <si>
    <t>EURO SERVIZI</t>
  </si>
  <si>
    <t>ADOVASIO PIERGIORGIO</t>
  </si>
  <si>
    <t>ZF92FC092C</t>
  </si>
  <si>
    <t>SI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</si>
</sst>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</numFmts>
  <fonts count="123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entury Gothic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Century Gothic"/>
      <family val="2"/>
    </font>
    <font>
      <b/>
      <u val="single"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Century Gothic"/>
      <family val="2"/>
    </font>
    <font>
      <i/>
      <sz val="10"/>
      <name val="Georgia"/>
      <family val="1"/>
    </font>
    <font>
      <sz val="12"/>
      <name val="Times New Roman"/>
      <family val="1"/>
    </font>
    <font>
      <u val="single"/>
      <sz val="10"/>
      <name val="Century Gothic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Arial"/>
      <family val="2"/>
    </font>
    <font>
      <sz val="10"/>
      <color indexed="63"/>
      <name val="Arial Unicode MS"/>
      <family val="0"/>
    </font>
    <font>
      <sz val="11"/>
      <color indexed="23"/>
      <name val="Arial"/>
      <family val="2"/>
    </font>
    <font>
      <sz val="10"/>
      <color indexed="63"/>
      <name val="Tahoma"/>
      <family val="2"/>
    </font>
    <font>
      <sz val="8"/>
      <color indexed="62"/>
      <name val="Arial"/>
      <family val="2"/>
    </font>
    <font>
      <sz val="10"/>
      <color indexed="63"/>
      <name val="Verdana"/>
      <family val="2"/>
    </font>
    <font>
      <sz val="11"/>
      <color indexed="23"/>
      <name val="Segoe UI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1"/>
      <color rgb="FFFFFFFF"/>
      <name val="Arial"/>
      <family val="2"/>
    </font>
    <font>
      <sz val="11"/>
      <color rgb="FF000000"/>
      <name val="Calibri"/>
      <family val="2"/>
    </font>
    <font>
      <sz val="10"/>
      <color rgb="FF474747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4D5156"/>
      <name val="Times New Roman"/>
      <family val="1"/>
    </font>
    <font>
      <sz val="10"/>
      <color rgb="FF545454"/>
      <name val="Times New Roman"/>
      <family val="1"/>
    </font>
    <font>
      <sz val="10"/>
      <color rgb="FF212529"/>
      <name val="Times New Roman"/>
      <family val="1"/>
    </font>
    <font>
      <sz val="10"/>
      <color rgb="FF58595A"/>
      <name val="Times New Roman"/>
      <family val="1"/>
    </font>
    <font>
      <sz val="10"/>
      <color rgb="FF19191A"/>
      <name val="Times New Roman"/>
      <family val="1"/>
    </font>
    <font>
      <sz val="10"/>
      <color rgb="FF404040"/>
      <name val="Times New Roman"/>
      <family val="1"/>
    </font>
    <font>
      <b/>
      <sz val="10"/>
      <color rgb="FF525252"/>
      <name val="Times New Roman"/>
      <family val="1"/>
    </font>
    <font>
      <sz val="11"/>
      <color rgb="FF222222"/>
      <name val="Arial"/>
      <family val="2"/>
    </font>
    <font>
      <sz val="10"/>
      <color rgb="FF222222"/>
      <name val="Arial Unicode MS"/>
      <family val="0"/>
    </font>
    <font>
      <sz val="11"/>
      <color rgb="FF666666"/>
      <name val="Arial"/>
      <family val="2"/>
    </font>
    <font>
      <sz val="10"/>
      <color rgb="FF222222"/>
      <name val="Tahoma"/>
      <family val="2"/>
    </font>
    <font>
      <sz val="10"/>
      <color rgb="FF484848"/>
      <name val="Arial"/>
      <family val="2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1F4F8A"/>
      <name val="Arial"/>
      <family val="2"/>
    </font>
    <font>
      <sz val="10"/>
      <color rgb="FF333333"/>
      <name val="Verdana"/>
      <family val="2"/>
    </font>
    <font>
      <sz val="11"/>
      <color rgb="FF8A8A8A"/>
      <name val="Segoe UI"/>
      <family val="2"/>
    </font>
    <font>
      <sz val="9"/>
      <color rgb="FFFF0000"/>
      <name val="Century Gothic"/>
      <family val="2"/>
    </font>
    <font>
      <b/>
      <sz val="11"/>
      <color rgb="FFFFFFFF"/>
      <name val="Arial"/>
      <family val="2"/>
    </font>
    <font>
      <b/>
      <sz val="10"/>
      <color rgb="FF403D6A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1" applyNumberFormat="0" applyAlignment="0" applyProtection="0"/>
    <xf numFmtId="0" fontId="81" fillId="0" borderId="2" applyNumberFormat="0" applyFill="0" applyAlignment="0" applyProtection="0"/>
    <xf numFmtId="0" fontId="82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29" borderId="4" applyNumberFormat="0" applyFont="0" applyAlignment="0" applyProtection="0"/>
    <xf numFmtId="0" fontId="85" fillId="19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0" borderId="0" applyNumberFormat="0" applyBorder="0" applyAlignment="0" applyProtection="0"/>
    <xf numFmtId="0" fontId="9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171" fontId="3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 quotePrefix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98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0" fillId="2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" fontId="3" fillId="34" borderId="0" xfId="0" applyNumberFormat="1" applyFont="1" applyFill="1" applyAlignment="1" applyProtection="1">
      <alignment horizontal="center" vertical="center" wrapText="1"/>
      <protection locked="0"/>
    </xf>
    <xf numFmtId="0" fontId="0" fillId="32" borderId="0" xfId="0" applyFill="1" applyAlignment="1">
      <alignment/>
    </xf>
    <xf numFmtId="0" fontId="29" fillId="32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30" fillId="32" borderId="0" xfId="0" applyFont="1" applyFill="1" applyAlignment="1">
      <alignment horizontal="center" vertical="center"/>
    </xf>
    <xf numFmtId="49" fontId="28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ill="1" applyAlignment="1">
      <alignment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4" fontId="3" fillId="35" borderId="0" xfId="0" applyNumberFormat="1" applyFont="1" applyFill="1" applyAlignment="1" applyProtection="1">
      <alignment horizontal="center" vertical="center" wrapText="1"/>
      <protection locked="0"/>
    </xf>
    <xf numFmtId="14" fontId="3" fillId="35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/>
    </xf>
    <xf numFmtId="49" fontId="23" fillId="36" borderId="0" xfId="0" applyNumberFormat="1" applyFont="1" applyFill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/>
    </xf>
    <xf numFmtId="49" fontId="33" fillId="0" borderId="0" xfId="0" applyNumberFormat="1" applyFont="1" applyFill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 vertical="center" wrapText="1"/>
      <protection locked="0"/>
    </xf>
    <xf numFmtId="49" fontId="34" fillId="0" borderId="0" xfId="0" applyNumberFormat="1" applyFont="1" applyFill="1" applyAlignment="1" applyProtection="1">
      <alignment horizontal="left" vertical="center" wrapText="1"/>
      <protection locked="0"/>
    </xf>
    <xf numFmtId="49" fontId="33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4" fontId="35" fillId="0" borderId="0" xfId="0" applyNumberFormat="1" applyFont="1" applyAlignment="1">
      <alignment/>
    </xf>
    <xf numFmtId="0" fontId="99" fillId="0" borderId="0" xfId="0" applyFont="1" applyAlignment="1">
      <alignment horizontal="justify" vertical="center"/>
    </xf>
    <xf numFmtId="4" fontId="100" fillId="0" borderId="0" xfId="0" applyNumberFormat="1" applyFont="1" applyAlignment="1">
      <alignment/>
    </xf>
    <xf numFmtId="0" fontId="100" fillId="0" borderId="0" xfId="0" applyFont="1" applyAlignment="1">
      <alignment horizontal="center"/>
    </xf>
    <xf numFmtId="4" fontId="3" fillId="37" borderId="0" xfId="0" applyNumberFormat="1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49" fontId="39" fillId="0" borderId="0" xfId="0" applyNumberFormat="1" applyFont="1" applyAlignment="1" applyProtection="1" quotePrefix="1">
      <alignment horizontal="center" vertical="center" wrapText="1"/>
      <protection locked="0"/>
    </xf>
    <xf numFmtId="49" fontId="39" fillId="0" borderId="0" xfId="0" applyNumberFormat="1" applyFont="1" applyAlignment="1" applyProtection="1">
      <alignment horizontal="center" vertical="center" wrapText="1"/>
      <protection locked="0"/>
    </xf>
    <xf numFmtId="49" fontId="38" fillId="0" borderId="0" xfId="48" applyNumberFormat="1" applyFont="1" applyAlignment="1" applyProtection="1">
      <alignment horizontal="center" vertical="center" wrapText="1"/>
      <protection locked="0"/>
    </xf>
    <xf numFmtId="49" fontId="39" fillId="0" borderId="0" xfId="48" applyNumberFormat="1" applyFont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 quotePrefix="1">
      <alignment horizontal="center" vertical="center" wrapText="1"/>
      <protection locked="0"/>
    </xf>
    <xf numFmtId="0" fontId="101" fillId="0" borderId="0" xfId="0" applyFont="1" applyAlignment="1" quotePrefix="1">
      <alignment horizontal="center"/>
    </xf>
    <xf numFmtId="49" fontId="33" fillId="0" borderId="0" xfId="0" applyNumberFormat="1" applyFont="1" applyAlignment="1" applyProtection="1">
      <alignment horizontal="center" vertical="center" wrapText="1"/>
      <protection locked="0"/>
    </xf>
    <xf numFmtId="4" fontId="34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102" fillId="0" borderId="0" xfId="48" applyFont="1" applyAlignment="1" quotePrefix="1">
      <alignment horizontal="center"/>
      <protection/>
    </xf>
    <xf numFmtId="0" fontId="38" fillId="0" borderId="0" xfId="0" applyFont="1" applyAlignment="1">
      <alignment horizontal="center"/>
    </xf>
    <xf numFmtId="0" fontId="103" fillId="0" borderId="0" xfId="0" applyFont="1" applyAlignment="1" quotePrefix="1">
      <alignment horizontal="center"/>
    </xf>
    <xf numFmtId="0" fontId="104" fillId="0" borderId="0" xfId="0" applyFont="1" applyAlignment="1" quotePrefix="1">
      <alignment horizontal="center"/>
    </xf>
    <xf numFmtId="0" fontId="105" fillId="0" borderId="0" xfId="0" applyFont="1" applyAlignment="1" quotePrefix="1">
      <alignment horizontal="center"/>
    </xf>
    <xf numFmtId="0" fontId="106" fillId="0" borderId="0" xfId="0" applyFont="1" applyAlignment="1" quotePrefix="1">
      <alignment horizontal="center"/>
    </xf>
    <xf numFmtId="0" fontId="40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center" vertical="center" wrapText="1"/>
      <protection locked="0"/>
    </xf>
    <xf numFmtId="0" fontId="107" fillId="0" borderId="0" xfId="0" applyFont="1" applyAlignment="1" quotePrefix="1">
      <alignment horizontal="center"/>
    </xf>
    <xf numFmtId="49" fontId="13" fillId="0" borderId="0" xfId="48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 applyProtection="1">
      <alignment vertical="center" wrapText="1"/>
      <protection locked="0"/>
    </xf>
    <xf numFmtId="49" fontId="14" fillId="0" borderId="0" xfId="48" applyNumberFormat="1" applyFont="1" applyAlignment="1" applyProtection="1">
      <alignment horizontal="center" vertical="center" wrapText="1"/>
      <protection locked="0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111" fillId="0" borderId="0" xfId="0" applyFont="1" applyAlignment="1">
      <alignment/>
    </xf>
    <xf numFmtId="49" fontId="14" fillId="0" borderId="0" xfId="48" applyNumberFormat="1" applyFont="1" applyAlignment="1" applyProtection="1" quotePrefix="1">
      <alignment horizontal="center" vertical="center" wrapText="1"/>
      <protection locked="0"/>
    </xf>
    <xf numFmtId="0" fontId="112" fillId="0" borderId="0" xfId="0" applyFont="1" applyAlignment="1" quotePrefix="1">
      <alignment horizontal="center"/>
    </xf>
    <xf numFmtId="4" fontId="34" fillId="29" borderId="0" xfId="0" applyNumberFormat="1" applyFont="1" applyFill="1" applyAlignment="1" applyProtection="1">
      <alignment horizontal="center" vertical="center" wrapText="1"/>
      <protection locked="0"/>
    </xf>
    <xf numFmtId="0" fontId="113" fillId="0" borderId="0" xfId="0" applyFont="1" applyAlignment="1" quotePrefix="1">
      <alignment horizontal="center"/>
    </xf>
    <xf numFmtId="0" fontId="114" fillId="38" borderId="13" xfId="0" applyFont="1" applyFill="1" applyBorder="1" applyAlignment="1" quotePrefix="1">
      <alignment horizontal="center" vertical="center" wrapText="1"/>
    </xf>
    <xf numFmtId="0" fontId="115" fillId="0" borderId="0" xfId="0" applyFont="1" applyAlignment="1" quotePrefix="1">
      <alignment horizontal="center"/>
    </xf>
    <xf numFmtId="0" fontId="114" fillId="38" borderId="14" xfId="0" applyFont="1" applyFill="1" applyBorder="1" applyAlignment="1" quotePrefix="1">
      <alignment horizontal="center" vertical="center" wrapText="1"/>
    </xf>
    <xf numFmtId="171" fontId="3" fillId="35" borderId="0" xfId="0" applyNumberFormat="1" applyFont="1" applyFill="1" applyAlignment="1" applyProtection="1">
      <alignment horizontal="center" vertical="center" wrapText="1"/>
      <protection locked="0"/>
    </xf>
    <xf numFmtId="0" fontId="116" fillId="0" borderId="0" xfId="0" applyFont="1" applyAlignment="1" quotePrefix="1">
      <alignment horizontal="center"/>
    </xf>
    <xf numFmtId="0" fontId="117" fillId="0" borderId="0" xfId="0" applyFont="1" applyAlignment="1" quotePrefix="1">
      <alignment horizontal="center"/>
    </xf>
    <xf numFmtId="0" fontId="118" fillId="0" borderId="0" xfId="0" applyFont="1" applyAlignment="1" quotePrefix="1">
      <alignment horizontal="center"/>
    </xf>
    <xf numFmtId="0" fontId="114" fillId="0" borderId="0" xfId="0" applyFont="1" applyAlignment="1" quotePrefix="1">
      <alignment horizontal="center"/>
    </xf>
    <xf numFmtId="4" fontId="35" fillId="35" borderId="0" xfId="0" applyNumberFormat="1" applyFont="1" applyFill="1" applyAlignment="1">
      <alignment/>
    </xf>
    <xf numFmtId="4" fontId="100" fillId="35" borderId="0" xfId="0" applyNumberFormat="1" applyFont="1" applyFill="1" applyAlignment="1">
      <alignment/>
    </xf>
    <xf numFmtId="49" fontId="19" fillId="0" borderId="0" xfId="0" applyNumberFormat="1" applyFont="1" applyAlignment="1" applyProtection="1">
      <alignment vertical="center" wrapText="1"/>
      <protection locked="0"/>
    </xf>
    <xf numFmtId="0" fontId="11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49" fontId="38" fillId="0" borderId="0" xfId="48" applyNumberFormat="1" applyFont="1" applyAlignment="1" applyProtection="1" quotePrefix="1">
      <alignment horizontal="center" vertical="center" wrapText="1"/>
      <protection locked="0"/>
    </xf>
    <xf numFmtId="4" fontId="119" fillId="0" borderId="0" xfId="0" applyNumberFormat="1" applyFont="1" applyAlignment="1" applyProtection="1">
      <alignment horizontal="center" vertical="center" wrapText="1"/>
      <protection locked="0"/>
    </xf>
    <xf numFmtId="0" fontId="111" fillId="0" borderId="0" xfId="0" applyFont="1" applyAlignment="1">
      <alignment horizontal="center"/>
    </xf>
    <xf numFmtId="0" fontId="114" fillId="0" borderId="13" xfId="0" applyFont="1" applyBorder="1" applyAlignment="1" quotePrefix="1">
      <alignment horizontal="center" vertical="center" wrapText="1"/>
    </xf>
    <xf numFmtId="0" fontId="114" fillId="0" borderId="14" xfId="0" applyFont="1" applyBorder="1" applyAlignment="1" quotePrefix="1">
      <alignment horizontal="center" vertical="center" wrapText="1"/>
    </xf>
    <xf numFmtId="49" fontId="31" fillId="0" borderId="0" xfId="0" applyNumberFormat="1" applyFont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/>
    </xf>
    <xf numFmtId="0" fontId="120" fillId="0" borderId="0" xfId="0" applyFont="1" applyAlignment="1">
      <alignment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8" fillId="0" borderId="0" xfId="0" applyNumberFormat="1" applyFont="1" applyFill="1" applyAlignment="1" applyProtection="1">
      <alignment horizontal="center" vertical="center" wrapText="1"/>
      <protection locked="0"/>
    </xf>
    <xf numFmtId="49" fontId="39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9" fillId="0" borderId="0" xfId="0" applyNumberFormat="1" applyFont="1" applyFill="1" applyAlignment="1" applyProtection="1">
      <alignment horizontal="center" vertical="center" wrapText="1"/>
      <protection locked="0"/>
    </xf>
    <xf numFmtId="49" fontId="38" fillId="0" borderId="0" xfId="48" applyNumberFormat="1" applyFont="1" applyFill="1" applyAlignment="1" applyProtection="1">
      <alignment horizontal="center" vertical="center" wrapText="1"/>
      <protection locked="0"/>
    </xf>
    <xf numFmtId="49" fontId="39" fillId="0" borderId="0" xfId="48" applyNumberFormat="1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101" fillId="0" borderId="0" xfId="0" applyFont="1" applyFill="1" applyAlignment="1" quotePrefix="1">
      <alignment horizontal="center"/>
    </xf>
    <xf numFmtId="4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0" fontId="102" fillId="0" borderId="0" xfId="48" applyFont="1" applyFill="1" applyAlignment="1" quotePrefix="1">
      <alignment horizontal="center"/>
      <protection/>
    </xf>
    <xf numFmtId="0" fontId="38" fillId="0" borderId="0" xfId="0" applyFont="1" applyFill="1" applyAlignment="1">
      <alignment horizontal="center"/>
    </xf>
    <xf numFmtId="0" fontId="103" fillId="0" borderId="0" xfId="0" applyFont="1" applyFill="1" applyAlignment="1" quotePrefix="1">
      <alignment horizontal="center"/>
    </xf>
    <xf numFmtId="0" fontId="104" fillId="0" borderId="0" xfId="0" applyFont="1" applyFill="1" applyAlignment="1" quotePrefix="1">
      <alignment horizontal="center"/>
    </xf>
    <xf numFmtId="0" fontId="105" fillId="0" borderId="0" xfId="0" applyFont="1" applyFill="1" applyAlignment="1" quotePrefix="1">
      <alignment horizontal="center"/>
    </xf>
    <xf numFmtId="0" fontId="121" fillId="0" borderId="0" xfId="0" applyFont="1" applyFill="1" applyAlignment="1" quotePrefix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06" fillId="0" borderId="0" xfId="0" applyFont="1" applyFill="1" applyAlignment="1" quotePrefix="1">
      <alignment horizontal="center"/>
    </xf>
    <xf numFmtId="0" fontId="40" fillId="0" borderId="0" xfId="0" applyFont="1" applyFill="1" applyAlignment="1" applyProtection="1">
      <alignment horizontal="center" vertical="center"/>
      <protection locked="0"/>
    </xf>
    <xf numFmtId="49" fontId="41" fillId="0" borderId="0" xfId="0" applyNumberFormat="1" applyFont="1" applyFill="1" applyAlignment="1" applyProtection="1">
      <alignment horizontal="center" vertical="center" wrapText="1"/>
      <protection locked="0"/>
    </xf>
    <xf numFmtId="0" fontId="107" fillId="0" borderId="0" xfId="0" applyFont="1" applyFill="1" applyAlignment="1" quotePrefix="1">
      <alignment horizontal="center"/>
    </xf>
    <xf numFmtId="49" fontId="13" fillId="0" borderId="0" xfId="48" applyNumberFormat="1" applyFont="1" applyFill="1" applyAlignment="1" applyProtection="1">
      <alignment horizontal="center" vertical="center" wrapText="1"/>
      <protection locked="0"/>
    </xf>
    <xf numFmtId="49" fontId="14" fillId="0" borderId="0" xfId="48" applyNumberFormat="1" applyFont="1" applyFill="1" applyAlignment="1" applyProtection="1">
      <alignment horizontal="center" vertical="center" wrapText="1"/>
      <protection locked="0"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 vertical="center"/>
    </xf>
    <xf numFmtId="0" fontId="110" fillId="0" borderId="0" xfId="0" applyFont="1" applyFill="1" applyAlignment="1" quotePrefix="1">
      <alignment horizontal="center"/>
    </xf>
    <xf numFmtId="0" fontId="42" fillId="0" borderId="0" xfId="0" applyFont="1" applyFill="1" applyAlignment="1">
      <alignment horizontal="center"/>
    </xf>
    <xf numFmtId="0" fontId="111" fillId="0" borderId="0" xfId="0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8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2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7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9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73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S464" sqref="S464"/>
    </sheetView>
  </sheetViews>
  <sheetFormatPr defaultColWidth="9.140625" defaultRowHeight="12.75"/>
  <cols>
    <col min="1" max="1" width="17.00390625" style="3" customWidth="1"/>
    <col min="2" max="2" width="11.57421875" style="3" hidden="1" customWidth="1"/>
    <col min="3" max="3" width="16.140625" style="3" hidden="1" customWidth="1"/>
    <col min="4" max="4" width="42.28125" style="0" customWidth="1"/>
    <col min="5" max="5" width="26.28125" style="3" hidden="1" customWidth="1"/>
    <col min="6" max="6" width="11.421875" style="1" hidden="1" customWidth="1"/>
    <col min="7" max="7" width="31.8515625" style="38" hidden="1" customWidth="1"/>
    <col min="8" max="8" width="23.57421875" style="3" hidden="1" customWidth="1"/>
    <col min="9" max="9" width="12.28125" style="3" hidden="1" customWidth="1"/>
    <col min="10" max="10" width="23.57421875" style="167" hidden="1" customWidth="1"/>
    <col min="11" max="11" width="10.00390625" style="1" hidden="1" customWidth="1"/>
    <col min="12" max="12" width="16.28125" style="1" hidden="1" customWidth="1"/>
    <col min="13" max="13" width="23.57421875" style="32" hidden="1" customWidth="1"/>
    <col min="14" max="14" width="14.140625" style="3" hidden="1" customWidth="1"/>
    <col min="15" max="15" width="21.28125" style="27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1" max="21" width="53.28125" style="0" customWidth="1"/>
  </cols>
  <sheetData>
    <row r="1" spans="1:19" ht="84.75" customHeight="1">
      <c r="A1" s="12" t="s">
        <v>0</v>
      </c>
      <c r="B1" s="23" t="s">
        <v>44</v>
      </c>
      <c r="C1" s="23" t="s">
        <v>53</v>
      </c>
      <c r="D1" s="23" t="s">
        <v>46</v>
      </c>
      <c r="E1" s="23" t="s">
        <v>54</v>
      </c>
      <c r="F1" s="33" t="s">
        <v>57</v>
      </c>
      <c r="G1" s="33" t="s">
        <v>58</v>
      </c>
      <c r="H1" s="23" t="s">
        <v>45</v>
      </c>
      <c r="I1" s="23" t="s">
        <v>65</v>
      </c>
      <c r="J1" s="23" t="s">
        <v>9</v>
      </c>
      <c r="K1" s="33" t="s">
        <v>67</v>
      </c>
      <c r="L1" s="33" t="s">
        <v>68</v>
      </c>
      <c r="M1" s="23" t="s">
        <v>48</v>
      </c>
      <c r="N1" s="23" t="s">
        <v>49</v>
      </c>
      <c r="O1" s="23" t="s">
        <v>50</v>
      </c>
      <c r="P1" s="23" t="s">
        <v>51</v>
      </c>
      <c r="Q1" s="23" t="s">
        <v>55</v>
      </c>
      <c r="R1" s="23" t="s">
        <v>56</v>
      </c>
      <c r="S1" s="23" t="s">
        <v>52</v>
      </c>
    </row>
    <row r="2" spans="1:19" ht="27" customHeight="1">
      <c r="A2" s="43" t="s">
        <v>72</v>
      </c>
      <c r="B2" s="24" t="s">
        <v>70</v>
      </c>
      <c r="C2" s="24" t="s">
        <v>71</v>
      </c>
      <c r="D2" s="103" t="s">
        <v>76</v>
      </c>
      <c r="E2" s="26" t="s">
        <v>24</v>
      </c>
      <c r="F2" s="34"/>
      <c r="G2" s="35"/>
      <c r="H2" s="115" t="s">
        <v>1173</v>
      </c>
      <c r="I2" s="14"/>
      <c r="J2" s="5" t="s">
        <v>79</v>
      </c>
      <c r="K2" s="6"/>
      <c r="L2" s="35"/>
      <c r="M2" s="115" t="s">
        <v>1173</v>
      </c>
      <c r="N2" s="14"/>
      <c r="O2" s="5" t="s">
        <v>79</v>
      </c>
      <c r="P2" s="124">
        <v>700</v>
      </c>
      <c r="Q2" s="25">
        <v>43832</v>
      </c>
      <c r="R2" s="25">
        <v>43832</v>
      </c>
      <c r="S2" s="124">
        <v>700</v>
      </c>
    </row>
    <row r="3" spans="1:19" ht="27" customHeight="1">
      <c r="A3" s="43" t="s">
        <v>73</v>
      </c>
      <c r="B3" s="24" t="s">
        <v>70</v>
      </c>
      <c r="C3" s="24" t="s">
        <v>71</v>
      </c>
      <c r="D3" s="103" t="s">
        <v>77</v>
      </c>
      <c r="E3" s="26" t="s">
        <v>24</v>
      </c>
      <c r="F3" s="34"/>
      <c r="G3" s="35"/>
      <c r="H3" s="116" t="s">
        <v>1174</v>
      </c>
      <c r="I3" s="14"/>
      <c r="J3" s="5" t="s">
        <v>80</v>
      </c>
      <c r="K3" s="6"/>
      <c r="L3" s="35"/>
      <c r="M3" s="115" t="s">
        <v>1174</v>
      </c>
      <c r="N3" s="5"/>
      <c r="O3" s="5" t="s">
        <v>80</v>
      </c>
      <c r="P3" s="124">
        <v>1800</v>
      </c>
      <c r="Q3" s="25">
        <v>43833</v>
      </c>
      <c r="R3" s="25">
        <v>43833</v>
      </c>
      <c r="S3" s="124">
        <v>1800</v>
      </c>
    </row>
    <row r="4" spans="1:19" ht="27" customHeight="1">
      <c r="A4" s="42" t="s">
        <v>201</v>
      </c>
      <c r="B4" s="24" t="s">
        <v>70</v>
      </c>
      <c r="C4" s="24" t="s">
        <v>71</v>
      </c>
      <c r="D4" s="101" t="s">
        <v>83</v>
      </c>
      <c r="E4" s="26" t="s">
        <v>27</v>
      </c>
      <c r="F4" s="34"/>
      <c r="G4" s="35"/>
      <c r="H4" s="117" t="s">
        <v>1175</v>
      </c>
      <c r="I4" s="14"/>
      <c r="J4" s="14" t="s">
        <v>84</v>
      </c>
      <c r="K4" s="6"/>
      <c r="L4" s="35"/>
      <c r="M4" s="115" t="s">
        <v>1175</v>
      </c>
      <c r="N4" s="14"/>
      <c r="O4" s="14" t="s">
        <v>84</v>
      </c>
      <c r="P4" s="124">
        <v>6348.8</v>
      </c>
      <c r="Q4" s="25">
        <v>43837</v>
      </c>
      <c r="R4" s="25">
        <v>43837</v>
      </c>
      <c r="S4" s="124">
        <v>6348.8</v>
      </c>
    </row>
    <row r="5" spans="1:19" ht="27" customHeight="1">
      <c r="A5" s="43" t="s">
        <v>74</v>
      </c>
      <c r="B5" s="24" t="s">
        <v>70</v>
      </c>
      <c r="C5" s="24" t="s">
        <v>71</v>
      </c>
      <c r="D5" s="103" t="s">
        <v>78</v>
      </c>
      <c r="E5" s="26" t="s">
        <v>24</v>
      </c>
      <c r="F5" s="34"/>
      <c r="G5" s="35"/>
      <c r="H5" s="115" t="s">
        <v>1176</v>
      </c>
      <c r="I5" s="14"/>
      <c r="J5" s="5" t="s">
        <v>81</v>
      </c>
      <c r="K5" s="6"/>
      <c r="L5" s="35"/>
      <c r="M5" s="115" t="s">
        <v>1176</v>
      </c>
      <c r="N5" s="5"/>
      <c r="O5" s="5" t="s">
        <v>81</v>
      </c>
      <c r="P5" s="124">
        <v>213.11</v>
      </c>
      <c r="Q5" s="25">
        <v>43838</v>
      </c>
      <c r="R5" s="25">
        <v>43838</v>
      </c>
      <c r="S5" s="124">
        <v>213.11</v>
      </c>
    </row>
    <row r="6" spans="1:19" ht="27" customHeight="1">
      <c r="A6" s="43" t="s">
        <v>75</v>
      </c>
      <c r="B6" s="24" t="s">
        <v>70</v>
      </c>
      <c r="C6" s="24" t="s">
        <v>71</v>
      </c>
      <c r="D6" s="103" t="s">
        <v>78</v>
      </c>
      <c r="E6" s="26" t="s">
        <v>24</v>
      </c>
      <c r="F6" s="34"/>
      <c r="G6" s="35"/>
      <c r="H6" s="117" t="s">
        <v>1177</v>
      </c>
      <c r="I6" s="14"/>
      <c r="J6" s="5" t="s">
        <v>82</v>
      </c>
      <c r="K6" s="6"/>
      <c r="L6" s="35"/>
      <c r="M6" s="115" t="s">
        <v>1177</v>
      </c>
      <c r="N6" s="5"/>
      <c r="O6" s="5" t="s">
        <v>82</v>
      </c>
      <c r="P6" s="124">
        <v>236.36</v>
      </c>
      <c r="Q6" s="25">
        <v>43838</v>
      </c>
      <c r="R6" s="25">
        <v>43838</v>
      </c>
      <c r="S6" s="124">
        <v>236.36</v>
      </c>
    </row>
    <row r="7" spans="1:19" ht="27" customHeight="1">
      <c r="A7" s="42" t="s">
        <v>85</v>
      </c>
      <c r="B7" s="24" t="s">
        <v>70</v>
      </c>
      <c r="C7" s="24" t="s">
        <v>71</v>
      </c>
      <c r="D7" s="101" t="s">
        <v>83</v>
      </c>
      <c r="E7" s="26" t="s">
        <v>27</v>
      </c>
      <c r="F7" s="34"/>
      <c r="G7" s="35"/>
      <c r="H7" s="117" t="s">
        <v>1175</v>
      </c>
      <c r="I7" s="14"/>
      <c r="J7" s="14" t="s">
        <v>84</v>
      </c>
      <c r="K7" s="6"/>
      <c r="L7" s="35"/>
      <c r="M7" s="115" t="s">
        <v>1175</v>
      </c>
      <c r="N7" s="14"/>
      <c r="O7" s="14" t="s">
        <v>84</v>
      </c>
      <c r="P7" s="124">
        <v>6774.04</v>
      </c>
      <c r="Q7" s="25">
        <v>43843</v>
      </c>
      <c r="R7" s="25">
        <v>43851</v>
      </c>
      <c r="S7" s="124">
        <v>6774.04</v>
      </c>
    </row>
    <row r="8" spans="1:19" ht="27" customHeight="1">
      <c r="A8" s="42" t="s">
        <v>87</v>
      </c>
      <c r="B8" s="24" t="s">
        <v>70</v>
      </c>
      <c r="C8" s="24" t="s">
        <v>71</v>
      </c>
      <c r="D8" s="101" t="s">
        <v>86</v>
      </c>
      <c r="E8" s="26" t="s">
        <v>24</v>
      </c>
      <c r="F8" s="34"/>
      <c r="G8" s="35"/>
      <c r="H8" s="115" t="s">
        <v>1178</v>
      </c>
      <c r="I8" s="14"/>
      <c r="J8" s="5" t="s">
        <v>490</v>
      </c>
      <c r="K8" s="6"/>
      <c r="L8" s="35"/>
      <c r="M8" s="115" t="s">
        <v>1178</v>
      </c>
      <c r="O8" s="5" t="s">
        <v>490</v>
      </c>
      <c r="P8" s="124">
        <v>600</v>
      </c>
      <c r="Q8" s="25">
        <v>43845</v>
      </c>
      <c r="R8" s="25">
        <v>43861</v>
      </c>
      <c r="S8" s="124">
        <v>600</v>
      </c>
    </row>
    <row r="9" spans="1:19" ht="27" customHeight="1">
      <c r="A9" s="42" t="s">
        <v>90</v>
      </c>
      <c r="B9" s="24" t="s">
        <v>70</v>
      </c>
      <c r="C9" s="24" t="s">
        <v>71</v>
      </c>
      <c r="D9" s="101" t="s">
        <v>86</v>
      </c>
      <c r="E9" s="26" t="s">
        <v>24</v>
      </c>
      <c r="F9" s="34"/>
      <c r="G9" s="35"/>
      <c r="H9" s="116" t="s">
        <v>1179</v>
      </c>
      <c r="I9" s="14"/>
      <c r="J9" s="14" t="s">
        <v>89</v>
      </c>
      <c r="K9" s="6"/>
      <c r="L9" s="35"/>
      <c r="M9" s="115" t="s">
        <v>1179</v>
      </c>
      <c r="N9" s="5"/>
      <c r="O9" s="14" t="s">
        <v>89</v>
      </c>
      <c r="P9" s="124">
        <v>600</v>
      </c>
      <c r="Q9" s="25">
        <v>43845</v>
      </c>
      <c r="R9" s="25">
        <v>43861</v>
      </c>
      <c r="S9" s="124">
        <v>600</v>
      </c>
    </row>
    <row r="10" spans="1:19" ht="27" customHeight="1">
      <c r="A10" s="42" t="s">
        <v>91</v>
      </c>
      <c r="B10" s="24" t="s">
        <v>70</v>
      </c>
      <c r="C10" s="24" t="s">
        <v>71</v>
      </c>
      <c r="D10" s="101" t="s">
        <v>83</v>
      </c>
      <c r="E10" s="26" t="s">
        <v>27</v>
      </c>
      <c r="F10" s="34"/>
      <c r="G10" s="35"/>
      <c r="H10" s="117" t="s">
        <v>1175</v>
      </c>
      <c r="I10" s="14"/>
      <c r="J10" s="14" t="s">
        <v>84</v>
      </c>
      <c r="K10" s="6"/>
      <c r="L10" s="35"/>
      <c r="M10" s="115" t="s">
        <v>1175</v>
      </c>
      <c r="N10" s="14"/>
      <c r="O10" s="14" t="s">
        <v>84</v>
      </c>
      <c r="P10" s="124">
        <v>6137.44</v>
      </c>
      <c r="Q10" s="25">
        <v>43850</v>
      </c>
      <c r="R10" s="25">
        <v>43858</v>
      </c>
      <c r="S10" s="124">
        <v>6137.44</v>
      </c>
    </row>
    <row r="11" spans="1:19" ht="27" customHeight="1">
      <c r="A11" s="42" t="s">
        <v>92</v>
      </c>
      <c r="B11" s="24" t="s">
        <v>70</v>
      </c>
      <c r="C11" s="24" t="s">
        <v>71</v>
      </c>
      <c r="D11" s="101" t="s">
        <v>93</v>
      </c>
      <c r="E11" s="26" t="s">
        <v>24</v>
      </c>
      <c r="F11" s="34"/>
      <c r="G11" s="35"/>
      <c r="H11" s="117" t="s">
        <v>1180</v>
      </c>
      <c r="I11" s="16"/>
      <c r="J11" s="14" t="s">
        <v>94</v>
      </c>
      <c r="K11" s="6"/>
      <c r="L11" s="35"/>
      <c r="M11" s="115" t="s">
        <v>1180</v>
      </c>
      <c r="N11" s="16"/>
      <c r="O11" s="14" t="s">
        <v>94</v>
      </c>
      <c r="P11" s="124">
        <v>1980</v>
      </c>
      <c r="Q11" s="25">
        <v>43850</v>
      </c>
      <c r="R11" s="25">
        <v>44216</v>
      </c>
      <c r="S11" s="124">
        <f>82.5+1897.5</f>
        <v>1980</v>
      </c>
    </row>
    <row r="12" spans="1:19" ht="27" customHeight="1">
      <c r="A12" s="42" t="s">
        <v>95</v>
      </c>
      <c r="B12" s="24" t="s">
        <v>70</v>
      </c>
      <c r="C12" s="24" t="s">
        <v>71</v>
      </c>
      <c r="D12" s="101" t="s">
        <v>96</v>
      </c>
      <c r="E12" s="26" t="s">
        <v>24</v>
      </c>
      <c r="F12" s="34"/>
      <c r="G12" s="35"/>
      <c r="H12" s="118" t="s">
        <v>1181</v>
      </c>
      <c r="I12" s="16"/>
      <c r="J12" s="14" t="s">
        <v>756</v>
      </c>
      <c r="K12" s="6"/>
      <c r="L12" s="35"/>
      <c r="M12" s="115" t="s">
        <v>1181</v>
      </c>
      <c r="O12" s="14" t="s">
        <v>756</v>
      </c>
      <c r="P12" s="124">
        <v>150.85</v>
      </c>
      <c r="Q12" s="25">
        <v>43850</v>
      </c>
      <c r="R12" s="25">
        <v>44216</v>
      </c>
      <c r="S12" s="124">
        <v>150.85</v>
      </c>
    </row>
    <row r="13" spans="1:19" ht="27" customHeight="1">
      <c r="A13" s="43" t="s">
        <v>100</v>
      </c>
      <c r="B13" s="24" t="s">
        <v>70</v>
      </c>
      <c r="C13" s="24" t="s">
        <v>71</v>
      </c>
      <c r="D13" s="103" t="s">
        <v>101</v>
      </c>
      <c r="E13" s="26" t="s">
        <v>24</v>
      </c>
      <c r="F13" s="34"/>
      <c r="G13" s="35"/>
      <c r="H13" s="119" t="s">
        <v>1182</v>
      </c>
      <c r="I13" s="16"/>
      <c r="J13" s="14" t="s">
        <v>102</v>
      </c>
      <c r="K13" s="6"/>
      <c r="L13" s="35"/>
      <c r="M13" s="115" t="s">
        <v>1182</v>
      </c>
      <c r="O13" s="14" t="s">
        <v>102</v>
      </c>
      <c r="P13" s="124">
        <v>326</v>
      </c>
      <c r="Q13" s="25">
        <v>43851</v>
      </c>
      <c r="R13" s="25">
        <v>43861</v>
      </c>
      <c r="S13" s="124">
        <v>326</v>
      </c>
    </row>
    <row r="14" spans="1:19" ht="27" customHeight="1">
      <c r="A14" s="42" t="s">
        <v>103</v>
      </c>
      <c r="B14" s="24" t="s">
        <v>70</v>
      </c>
      <c r="C14" s="24" t="s">
        <v>71</v>
      </c>
      <c r="D14" s="101" t="s">
        <v>104</v>
      </c>
      <c r="E14" s="26" t="s">
        <v>24</v>
      </c>
      <c r="F14" s="34"/>
      <c r="G14" s="35"/>
      <c r="H14" s="117" t="s">
        <v>1183</v>
      </c>
      <c r="I14" s="14"/>
      <c r="J14" s="14" t="s">
        <v>105</v>
      </c>
      <c r="K14" s="6"/>
      <c r="L14" s="35"/>
      <c r="M14" s="115" t="s">
        <v>1183</v>
      </c>
      <c r="O14" s="14" t="s">
        <v>105</v>
      </c>
      <c r="P14" s="124">
        <v>93.5</v>
      </c>
      <c r="Q14" s="25">
        <v>43851</v>
      </c>
      <c r="R14" s="25">
        <v>43861</v>
      </c>
      <c r="S14" s="124">
        <v>93.5</v>
      </c>
    </row>
    <row r="15" spans="1:19" ht="27" customHeight="1">
      <c r="A15" s="42" t="s">
        <v>439</v>
      </c>
      <c r="B15" s="24" t="s">
        <v>70</v>
      </c>
      <c r="C15" s="24" t="s">
        <v>71</v>
      </c>
      <c r="D15" s="101" t="s">
        <v>98</v>
      </c>
      <c r="E15" s="26" t="s">
        <v>24</v>
      </c>
      <c r="F15" s="34"/>
      <c r="G15" s="35"/>
      <c r="H15" s="119">
        <v>1899680597</v>
      </c>
      <c r="I15" s="14"/>
      <c r="J15" s="14" t="s">
        <v>99</v>
      </c>
      <c r="K15" s="6"/>
      <c r="L15" s="35"/>
      <c r="M15" s="115">
        <v>1899680597</v>
      </c>
      <c r="O15" s="14" t="s">
        <v>99</v>
      </c>
      <c r="P15" s="124">
        <v>2740</v>
      </c>
      <c r="Q15" s="25">
        <v>43853</v>
      </c>
      <c r="R15" s="25">
        <v>43861</v>
      </c>
      <c r="S15" s="124">
        <v>2740</v>
      </c>
    </row>
    <row r="16" spans="1:19" ht="27" customHeight="1">
      <c r="A16" s="42" t="s">
        <v>440</v>
      </c>
      <c r="B16" s="24" t="s">
        <v>70</v>
      </c>
      <c r="C16" s="24" t="s">
        <v>71</v>
      </c>
      <c r="D16" s="101" t="s">
        <v>107</v>
      </c>
      <c r="E16" s="26" t="s">
        <v>24</v>
      </c>
      <c r="F16" s="34"/>
      <c r="G16" s="35"/>
      <c r="H16" s="119" t="s">
        <v>1184</v>
      </c>
      <c r="I16" s="14"/>
      <c r="J16" s="14" t="s">
        <v>170</v>
      </c>
      <c r="K16" s="6"/>
      <c r="L16" s="35"/>
      <c r="M16" s="115" t="s">
        <v>1184</v>
      </c>
      <c r="O16" s="14" t="s">
        <v>170</v>
      </c>
      <c r="P16" s="124">
        <v>530</v>
      </c>
      <c r="Q16" s="25">
        <v>43854</v>
      </c>
      <c r="R16" s="25">
        <v>43854</v>
      </c>
      <c r="S16" s="124">
        <v>530</v>
      </c>
    </row>
    <row r="17" spans="1:19" ht="27" customHeight="1">
      <c r="A17" s="42" t="s">
        <v>106</v>
      </c>
      <c r="B17" s="24" t="s">
        <v>70</v>
      </c>
      <c r="C17" s="24" t="s">
        <v>71</v>
      </c>
      <c r="D17" s="101" t="s">
        <v>107</v>
      </c>
      <c r="E17" s="26" t="s">
        <v>24</v>
      </c>
      <c r="F17" s="34"/>
      <c r="G17" s="35"/>
      <c r="H17" s="119" t="s">
        <v>1185</v>
      </c>
      <c r="I17" s="16"/>
      <c r="J17" s="14" t="s">
        <v>108</v>
      </c>
      <c r="K17" s="6"/>
      <c r="L17" s="35"/>
      <c r="M17" s="115" t="s">
        <v>1185</v>
      </c>
      <c r="O17" s="14" t="s">
        <v>108</v>
      </c>
      <c r="P17" s="124">
        <v>411.73</v>
      </c>
      <c r="Q17" s="25">
        <v>43857</v>
      </c>
      <c r="R17" s="25">
        <v>43857</v>
      </c>
      <c r="S17" s="124">
        <v>411.73</v>
      </c>
    </row>
    <row r="18" spans="1:19" ht="27" customHeight="1">
      <c r="A18" s="42" t="s">
        <v>110</v>
      </c>
      <c r="B18" s="24" t="s">
        <v>70</v>
      </c>
      <c r="C18" s="24" t="s">
        <v>71</v>
      </c>
      <c r="D18" s="101" t="s">
        <v>83</v>
      </c>
      <c r="E18" s="26" t="s">
        <v>27</v>
      </c>
      <c r="F18" s="34"/>
      <c r="G18" s="35"/>
      <c r="H18" s="117" t="s">
        <v>1175</v>
      </c>
      <c r="I18" s="16"/>
      <c r="J18" s="14" t="s">
        <v>84</v>
      </c>
      <c r="K18" s="6"/>
      <c r="L18" s="35"/>
      <c r="M18" s="115" t="s">
        <v>1175</v>
      </c>
      <c r="O18" s="14" t="s">
        <v>84</v>
      </c>
      <c r="P18" s="124">
        <v>5781.18</v>
      </c>
      <c r="Q18" s="25">
        <v>43857</v>
      </c>
      <c r="R18" s="25">
        <v>43857</v>
      </c>
      <c r="S18" s="124">
        <v>5781.18</v>
      </c>
    </row>
    <row r="19" spans="1:19" ht="27" customHeight="1">
      <c r="A19" s="42" t="s">
        <v>112</v>
      </c>
      <c r="B19" s="24" t="s">
        <v>70</v>
      </c>
      <c r="C19" s="24" t="s">
        <v>71</v>
      </c>
      <c r="D19" s="101" t="s">
        <v>107</v>
      </c>
      <c r="E19" s="26" t="s">
        <v>24</v>
      </c>
      <c r="F19" s="34"/>
      <c r="G19" s="35"/>
      <c r="H19" s="118" t="s">
        <v>1186</v>
      </c>
      <c r="I19" s="16"/>
      <c r="J19" s="14" t="s">
        <v>113</v>
      </c>
      <c r="K19" s="6"/>
      <c r="L19" s="35"/>
      <c r="M19" s="115" t="s">
        <v>1186</v>
      </c>
      <c r="O19" s="14" t="s">
        <v>113</v>
      </c>
      <c r="P19" s="124">
        <v>1759.97</v>
      </c>
      <c r="Q19" s="25">
        <v>43857</v>
      </c>
      <c r="R19" s="25">
        <v>43857</v>
      </c>
      <c r="S19" s="124">
        <v>1759.97</v>
      </c>
    </row>
    <row r="20" spans="1:19" ht="27" customHeight="1">
      <c r="A20" s="42" t="s">
        <v>115</v>
      </c>
      <c r="B20" s="24" t="s">
        <v>70</v>
      </c>
      <c r="C20" s="24" t="s">
        <v>71</v>
      </c>
      <c r="D20" s="101" t="s">
        <v>116</v>
      </c>
      <c r="E20" s="26" t="s">
        <v>24</v>
      </c>
      <c r="F20" s="34"/>
      <c r="G20" s="35"/>
      <c r="H20" s="118" t="s">
        <v>1187</v>
      </c>
      <c r="I20" s="16"/>
      <c r="J20" s="14" t="s">
        <v>117</v>
      </c>
      <c r="K20" s="6"/>
      <c r="L20" s="35"/>
      <c r="M20" s="115" t="s">
        <v>1187</v>
      </c>
      <c r="O20" s="14" t="s">
        <v>117</v>
      </c>
      <c r="P20" s="124">
        <v>220</v>
      </c>
      <c r="Q20" s="25">
        <v>43857</v>
      </c>
      <c r="R20" s="25">
        <v>43857</v>
      </c>
      <c r="S20" s="124">
        <v>220</v>
      </c>
    </row>
    <row r="21" spans="1:19" ht="27" customHeight="1">
      <c r="A21" s="43" t="s">
        <v>119</v>
      </c>
      <c r="B21" s="24" t="s">
        <v>70</v>
      </c>
      <c r="C21" s="24" t="s">
        <v>71</v>
      </c>
      <c r="D21" s="101" t="s">
        <v>83</v>
      </c>
      <c r="E21" s="26" t="s">
        <v>27</v>
      </c>
      <c r="F21" s="34"/>
      <c r="G21" s="35"/>
      <c r="H21" s="117" t="s">
        <v>1175</v>
      </c>
      <c r="I21" s="16"/>
      <c r="J21" s="14" t="s">
        <v>84</v>
      </c>
      <c r="K21" s="6"/>
      <c r="L21" s="35"/>
      <c r="M21" s="115" t="s">
        <v>1175</v>
      </c>
      <c r="O21" s="14" t="s">
        <v>84</v>
      </c>
      <c r="P21" s="124">
        <v>6586.75</v>
      </c>
      <c r="Q21" s="25">
        <v>43857</v>
      </c>
      <c r="R21" s="25">
        <v>43865</v>
      </c>
      <c r="S21" s="124">
        <v>6586.75</v>
      </c>
    </row>
    <row r="22" spans="1:19" ht="27" customHeight="1">
      <c r="A22" s="42" t="s">
        <v>120</v>
      </c>
      <c r="B22" s="24" t="s">
        <v>70</v>
      </c>
      <c r="C22" s="24" t="s">
        <v>71</v>
      </c>
      <c r="D22" s="101" t="s">
        <v>121</v>
      </c>
      <c r="E22" s="26" t="s">
        <v>24</v>
      </c>
      <c r="F22" s="34"/>
      <c r="G22" s="35"/>
      <c r="H22" s="115" t="s">
        <v>1188</v>
      </c>
      <c r="I22" s="16"/>
      <c r="J22" s="14" t="s">
        <v>122</v>
      </c>
      <c r="K22" s="6"/>
      <c r="L22" s="35"/>
      <c r="M22" s="115" t="s">
        <v>1188</v>
      </c>
      <c r="O22" s="14" t="s">
        <v>122</v>
      </c>
      <c r="P22" s="124">
        <v>993</v>
      </c>
      <c r="Q22" s="25">
        <v>43858</v>
      </c>
      <c r="R22" s="25">
        <v>44218</v>
      </c>
      <c r="S22" s="124">
        <v>993</v>
      </c>
    </row>
    <row r="23" spans="1:19" ht="27" customHeight="1">
      <c r="A23" s="42" t="s">
        <v>123</v>
      </c>
      <c r="B23" s="24" t="s">
        <v>70</v>
      </c>
      <c r="C23" s="24" t="s">
        <v>71</v>
      </c>
      <c r="D23" s="101" t="s">
        <v>124</v>
      </c>
      <c r="E23" s="26" t="s">
        <v>24</v>
      </c>
      <c r="F23" s="34"/>
      <c r="G23" s="35"/>
      <c r="H23" s="118" t="s">
        <v>1186</v>
      </c>
      <c r="I23" s="16"/>
      <c r="J23" s="14" t="s">
        <v>113</v>
      </c>
      <c r="K23" s="6"/>
      <c r="L23" s="35"/>
      <c r="M23" s="115" t="s">
        <v>1186</v>
      </c>
      <c r="O23" s="14" t="s">
        <v>113</v>
      </c>
      <c r="P23" s="124">
        <v>287.31</v>
      </c>
      <c r="Q23" s="25">
        <v>43859</v>
      </c>
      <c r="R23" s="25">
        <v>43859</v>
      </c>
      <c r="S23" s="124">
        <v>287.31</v>
      </c>
    </row>
    <row r="24" spans="1:19" ht="27" customHeight="1">
      <c r="A24" s="42" t="s">
        <v>126</v>
      </c>
      <c r="B24" s="24" t="s">
        <v>70</v>
      </c>
      <c r="C24" s="24" t="s">
        <v>71</v>
      </c>
      <c r="D24" s="101" t="s">
        <v>96</v>
      </c>
      <c r="E24" s="26" t="s">
        <v>24</v>
      </c>
      <c r="F24" s="34"/>
      <c r="G24" s="35"/>
      <c r="H24" s="117" t="s">
        <v>1189</v>
      </c>
      <c r="I24" s="16"/>
      <c r="J24" s="14" t="s">
        <v>128</v>
      </c>
      <c r="K24" s="6"/>
      <c r="L24" s="35"/>
      <c r="M24" s="115" t="s">
        <v>1189</v>
      </c>
      <c r="N24"/>
      <c r="O24" s="14" t="s">
        <v>128</v>
      </c>
      <c r="P24" s="124">
        <v>30</v>
      </c>
      <c r="Q24" s="25">
        <v>43859</v>
      </c>
      <c r="R24" s="25">
        <v>43859</v>
      </c>
      <c r="S24" s="124">
        <v>30</v>
      </c>
    </row>
    <row r="25" spans="1:19" ht="27" customHeight="1">
      <c r="A25" s="42" t="s">
        <v>129</v>
      </c>
      <c r="B25" s="24" t="s">
        <v>70</v>
      </c>
      <c r="C25" s="24" t="s">
        <v>71</v>
      </c>
      <c r="D25" s="101" t="s">
        <v>124</v>
      </c>
      <c r="E25" s="26" t="s">
        <v>24</v>
      </c>
      <c r="F25" s="34"/>
      <c r="G25" s="35"/>
      <c r="H25" s="118" t="s">
        <v>1190</v>
      </c>
      <c r="I25" s="14"/>
      <c r="J25" s="14" t="s">
        <v>130</v>
      </c>
      <c r="K25" s="6"/>
      <c r="L25" s="35"/>
      <c r="M25" s="115" t="s">
        <v>1190</v>
      </c>
      <c r="O25" s="14" t="s">
        <v>130</v>
      </c>
      <c r="P25" s="124">
        <v>1000</v>
      </c>
      <c r="Q25" s="25">
        <v>43859</v>
      </c>
      <c r="R25" s="25">
        <v>43859</v>
      </c>
      <c r="S25" s="124">
        <v>1000</v>
      </c>
    </row>
    <row r="26" spans="1:19" ht="27" customHeight="1">
      <c r="A26" s="42" t="s">
        <v>133</v>
      </c>
      <c r="B26" s="24" t="s">
        <v>70</v>
      </c>
      <c r="C26" s="24" t="s">
        <v>71</v>
      </c>
      <c r="D26" s="101" t="s">
        <v>107</v>
      </c>
      <c r="E26" s="26" t="s">
        <v>24</v>
      </c>
      <c r="F26" s="34"/>
      <c r="G26" s="35"/>
      <c r="H26" s="118" t="s">
        <v>1190</v>
      </c>
      <c r="I26" s="16"/>
      <c r="J26" s="14" t="s">
        <v>130</v>
      </c>
      <c r="K26" s="6"/>
      <c r="L26" s="35"/>
      <c r="M26" s="115" t="s">
        <v>1190</v>
      </c>
      <c r="O26" s="14" t="s">
        <v>130</v>
      </c>
      <c r="P26" s="124">
        <v>480</v>
      </c>
      <c r="Q26" s="25">
        <v>43859</v>
      </c>
      <c r="R26" s="25">
        <v>43859</v>
      </c>
      <c r="S26" s="124">
        <v>480</v>
      </c>
    </row>
    <row r="27" spans="1:19" ht="27" customHeight="1">
      <c r="A27" s="42" t="s">
        <v>134</v>
      </c>
      <c r="B27" s="24" t="s">
        <v>70</v>
      </c>
      <c r="C27" s="24" t="s">
        <v>71</v>
      </c>
      <c r="D27" s="101" t="s">
        <v>135</v>
      </c>
      <c r="E27" s="26" t="s">
        <v>24</v>
      </c>
      <c r="F27" s="34"/>
      <c r="G27" s="35"/>
      <c r="H27" s="119" t="s">
        <v>1191</v>
      </c>
      <c r="I27" s="16"/>
      <c r="J27" s="14" t="s">
        <v>136</v>
      </c>
      <c r="K27" s="6"/>
      <c r="L27" s="35"/>
      <c r="M27" s="115" t="s">
        <v>1191</v>
      </c>
      <c r="O27" s="14" t="s">
        <v>136</v>
      </c>
      <c r="P27" s="124">
        <v>4060.4</v>
      </c>
      <c r="Q27" s="25">
        <v>43859</v>
      </c>
      <c r="R27" s="25">
        <v>43859</v>
      </c>
      <c r="S27" s="124">
        <v>4060.4</v>
      </c>
    </row>
    <row r="28" spans="1:19" ht="27" customHeight="1">
      <c r="A28" s="42" t="s">
        <v>138</v>
      </c>
      <c r="B28" s="24" t="s">
        <v>70</v>
      </c>
      <c r="C28" s="24" t="s">
        <v>71</v>
      </c>
      <c r="D28" s="101" t="s">
        <v>107</v>
      </c>
      <c r="E28" s="26" t="s">
        <v>24</v>
      </c>
      <c r="F28" s="34"/>
      <c r="G28" s="35"/>
      <c r="H28" s="118" t="s">
        <v>1192</v>
      </c>
      <c r="I28" s="16"/>
      <c r="J28" s="14" t="s">
        <v>139</v>
      </c>
      <c r="K28" s="6"/>
      <c r="L28" s="35"/>
      <c r="M28" s="115" t="s">
        <v>1192</v>
      </c>
      <c r="O28" s="14" t="s">
        <v>139</v>
      </c>
      <c r="P28" s="124">
        <v>1309.33</v>
      </c>
      <c r="Q28" s="25">
        <v>43859</v>
      </c>
      <c r="R28" s="25">
        <v>43859</v>
      </c>
      <c r="S28" s="124">
        <v>1309.33</v>
      </c>
    </row>
    <row r="29" spans="1:19" ht="27" customHeight="1">
      <c r="A29" s="42" t="s">
        <v>141</v>
      </c>
      <c r="B29" s="24" t="s">
        <v>70</v>
      </c>
      <c r="C29" s="24" t="s">
        <v>71</v>
      </c>
      <c r="D29" s="103" t="s">
        <v>142</v>
      </c>
      <c r="E29" s="26" t="s">
        <v>24</v>
      </c>
      <c r="F29" s="34"/>
      <c r="G29" s="35"/>
      <c r="H29" s="119" t="s">
        <v>1193</v>
      </c>
      <c r="I29" s="14"/>
      <c r="J29" s="14" t="s">
        <v>143</v>
      </c>
      <c r="K29" s="6"/>
      <c r="L29" s="35"/>
      <c r="M29" s="115" t="s">
        <v>1193</v>
      </c>
      <c r="O29" s="14" t="s">
        <v>143</v>
      </c>
      <c r="P29" s="124">
        <v>51</v>
      </c>
      <c r="Q29" s="25">
        <v>43859</v>
      </c>
      <c r="R29" s="25">
        <v>43859</v>
      </c>
      <c r="S29" s="124">
        <v>51</v>
      </c>
    </row>
    <row r="30" spans="1:19" ht="27" customHeight="1">
      <c r="A30" s="42" t="s">
        <v>145</v>
      </c>
      <c r="B30" s="24" t="s">
        <v>70</v>
      </c>
      <c r="C30" s="24" t="s">
        <v>71</v>
      </c>
      <c r="D30" s="101" t="s">
        <v>107</v>
      </c>
      <c r="E30" s="26" t="s">
        <v>24</v>
      </c>
      <c r="F30" s="34"/>
      <c r="G30" s="35"/>
      <c r="H30" s="118" t="s">
        <v>1194</v>
      </c>
      <c r="I30" s="16"/>
      <c r="J30" s="14" t="s">
        <v>146</v>
      </c>
      <c r="K30" s="6"/>
      <c r="L30" s="35"/>
      <c r="M30" s="115" t="s">
        <v>1194</v>
      </c>
      <c r="O30" s="14" t="s">
        <v>146</v>
      </c>
      <c r="P30" s="124">
        <v>1772.64</v>
      </c>
      <c r="Q30" s="25">
        <v>43860</v>
      </c>
      <c r="R30" s="25">
        <v>43860</v>
      </c>
      <c r="S30" s="124">
        <v>1772.64</v>
      </c>
    </row>
    <row r="31" spans="1:19" ht="27" customHeight="1">
      <c r="A31" s="42" t="s">
        <v>148</v>
      </c>
      <c r="B31" s="24" t="s">
        <v>70</v>
      </c>
      <c r="C31" s="24" t="s">
        <v>71</v>
      </c>
      <c r="D31" s="101" t="s">
        <v>124</v>
      </c>
      <c r="E31" s="26" t="s">
        <v>24</v>
      </c>
      <c r="F31" s="34"/>
      <c r="G31" s="35"/>
      <c r="H31" s="118" t="s">
        <v>1194</v>
      </c>
      <c r="I31" s="14"/>
      <c r="J31" s="14" t="s">
        <v>146</v>
      </c>
      <c r="K31" s="6"/>
      <c r="L31" s="35"/>
      <c r="M31" s="115" t="s">
        <v>1194</v>
      </c>
      <c r="O31" s="14" t="s">
        <v>146</v>
      </c>
      <c r="P31" s="124">
        <v>5582.89</v>
      </c>
      <c r="Q31" s="25">
        <v>43860</v>
      </c>
      <c r="R31" s="25">
        <v>43860</v>
      </c>
      <c r="S31" s="124">
        <v>5582.89</v>
      </c>
    </row>
    <row r="32" spans="1:19" ht="27" customHeight="1">
      <c r="A32" s="42" t="s">
        <v>441</v>
      </c>
      <c r="B32" s="24" t="s">
        <v>70</v>
      </c>
      <c r="C32" s="24" t="s">
        <v>71</v>
      </c>
      <c r="D32" s="101" t="s">
        <v>442</v>
      </c>
      <c r="E32" s="26" t="s">
        <v>24</v>
      </c>
      <c r="F32" s="34"/>
      <c r="G32" s="35"/>
      <c r="H32" s="115" t="s">
        <v>1195</v>
      </c>
      <c r="I32" s="14"/>
      <c r="J32" s="14" t="s">
        <v>443</v>
      </c>
      <c r="K32" s="6"/>
      <c r="L32" s="35"/>
      <c r="M32" s="115" t="s">
        <v>1195</v>
      </c>
      <c r="O32" s="14" t="s">
        <v>443</v>
      </c>
      <c r="P32" s="124">
        <v>821.9</v>
      </c>
      <c r="Q32" s="25">
        <v>43860</v>
      </c>
      <c r="R32" s="25">
        <v>43860</v>
      </c>
      <c r="S32" s="124">
        <v>821.9</v>
      </c>
    </row>
    <row r="33" spans="1:19" ht="27" customHeight="1">
      <c r="A33" s="42" t="s">
        <v>150</v>
      </c>
      <c r="B33" s="24" t="s">
        <v>70</v>
      </c>
      <c r="C33" s="24" t="s">
        <v>71</v>
      </c>
      <c r="D33" s="101" t="s">
        <v>159</v>
      </c>
      <c r="E33" s="26" t="s">
        <v>24</v>
      </c>
      <c r="F33" s="34"/>
      <c r="G33" s="35"/>
      <c r="H33" s="118" t="s">
        <v>1196</v>
      </c>
      <c r="I33" s="14"/>
      <c r="J33" s="14" t="s">
        <v>152</v>
      </c>
      <c r="K33" s="6"/>
      <c r="L33" s="35"/>
      <c r="M33" s="115" t="s">
        <v>1196</v>
      </c>
      <c r="O33" s="14" t="s">
        <v>152</v>
      </c>
      <c r="P33" s="124">
        <v>392.45</v>
      </c>
      <c r="Q33" s="25">
        <v>43860</v>
      </c>
      <c r="R33" s="25">
        <v>43860</v>
      </c>
      <c r="S33" s="124">
        <v>392.45</v>
      </c>
    </row>
    <row r="34" spans="1:19" ht="27" customHeight="1">
      <c r="A34" s="42" t="s">
        <v>154</v>
      </c>
      <c r="B34" s="24" t="s">
        <v>70</v>
      </c>
      <c r="C34" s="24" t="s">
        <v>71</v>
      </c>
      <c r="D34" s="101" t="s">
        <v>86</v>
      </c>
      <c r="E34" s="26" t="s">
        <v>24</v>
      </c>
      <c r="F34" s="34"/>
      <c r="G34" s="35"/>
      <c r="H34" s="119" t="s">
        <v>1197</v>
      </c>
      <c r="I34" s="14"/>
      <c r="J34" s="14" t="s">
        <v>155</v>
      </c>
      <c r="K34" s="6"/>
      <c r="L34" s="35"/>
      <c r="M34" s="115" t="s">
        <v>1197</v>
      </c>
      <c r="O34" s="14" t="s">
        <v>155</v>
      </c>
      <c r="P34" s="124">
        <v>1931.12</v>
      </c>
      <c r="Q34" s="25">
        <v>43860</v>
      </c>
      <c r="R34" s="25">
        <v>43860</v>
      </c>
      <c r="S34" s="124">
        <v>1931.12</v>
      </c>
    </row>
    <row r="35" spans="1:19" ht="27" customHeight="1">
      <c r="A35" s="42" t="s">
        <v>156</v>
      </c>
      <c r="B35" s="24" t="s">
        <v>70</v>
      </c>
      <c r="C35" s="24" t="s">
        <v>71</v>
      </c>
      <c r="D35" s="101" t="s">
        <v>151</v>
      </c>
      <c r="E35" s="26" t="s">
        <v>24</v>
      </c>
      <c r="F35" s="34"/>
      <c r="G35" s="35"/>
      <c r="H35" s="120" t="s">
        <v>1198</v>
      </c>
      <c r="I35" s="14"/>
      <c r="J35" s="14" t="s">
        <v>157</v>
      </c>
      <c r="K35" s="6"/>
      <c r="L35" s="35"/>
      <c r="M35" s="115" t="s">
        <v>1198</v>
      </c>
      <c r="O35" s="14" t="s">
        <v>157</v>
      </c>
      <c r="P35" s="124">
        <v>847.38</v>
      </c>
      <c r="Q35" s="25">
        <v>43860</v>
      </c>
      <c r="R35" s="25">
        <v>43860</v>
      </c>
      <c r="S35" s="124">
        <v>847.38</v>
      </c>
    </row>
    <row r="36" spans="1:19" ht="27" customHeight="1">
      <c r="A36" s="42" t="s">
        <v>160</v>
      </c>
      <c r="B36" s="24" t="s">
        <v>70</v>
      </c>
      <c r="C36" s="24" t="s">
        <v>71</v>
      </c>
      <c r="D36" s="101" t="s">
        <v>161</v>
      </c>
      <c r="E36" s="26" t="s">
        <v>24</v>
      </c>
      <c r="F36" s="34"/>
      <c r="G36" s="35"/>
      <c r="H36" s="121" t="s">
        <v>1199</v>
      </c>
      <c r="I36" s="14"/>
      <c r="J36" s="14" t="s">
        <v>162</v>
      </c>
      <c r="K36" s="6"/>
      <c r="L36" s="35"/>
      <c r="M36" s="115" t="s">
        <v>1199</v>
      </c>
      <c r="O36" s="14" t="s">
        <v>162</v>
      </c>
      <c r="P36" s="124">
        <v>1000</v>
      </c>
      <c r="Q36" s="25">
        <v>43860</v>
      </c>
      <c r="R36" s="25">
        <v>43860</v>
      </c>
      <c r="S36" s="124">
        <v>1000</v>
      </c>
    </row>
    <row r="37" spans="1:19" ht="27" customHeight="1">
      <c r="A37" s="43" t="s">
        <v>163</v>
      </c>
      <c r="B37" s="24" t="s">
        <v>70</v>
      </c>
      <c r="C37" s="24" t="s">
        <v>71</v>
      </c>
      <c r="D37" s="103" t="s">
        <v>164</v>
      </c>
      <c r="E37" s="26" t="s">
        <v>24</v>
      </c>
      <c r="F37" s="34"/>
      <c r="G37" s="35"/>
      <c r="H37" s="119" t="s">
        <v>1200</v>
      </c>
      <c r="I37" s="14"/>
      <c r="J37" s="14" t="s">
        <v>165</v>
      </c>
      <c r="K37" s="6"/>
      <c r="L37" s="35"/>
      <c r="M37" s="115" t="s">
        <v>1200</v>
      </c>
      <c r="O37" s="122" t="s">
        <v>165</v>
      </c>
      <c r="P37" s="124">
        <v>29090</v>
      </c>
      <c r="Q37" s="25">
        <v>43861</v>
      </c>
      <c r="R37" s="25">
        <v>43891</v>
      </c>
      <c r="S37" s="124">
        <f>3664.8+1557.88+10244.74+3651.75</f>
        <v>19119.17</v>
      </c>
    </row>
    <row r="38" spans="1:19" ht="27" customHeight="1">
      <c r="A38" s="43" t="s">
        <v>166</v>
      </c>
      <c r="B38" s="24" t="s">
        <v>70</v>
      </c>
      <c r="C38" s="24" t="s">
        <v>71</v>
      </c>
      <c r="D38" s="103" t="s">
        <v>167</v>
      </c>
      <c r="E38" s="26" t="s">
        <v>24</v>
      </c>
      <c r="F38" s="34"/>
      <c r="G38" s="35"/>
      <c r="H38" s="119" t="s">
        <v>1185</v>
      </c>
      <c r="I38" s="14"/>
      <c r="J38" s="14" t="s">
        <v>108</v>
      </c>
      <c r="K38" s="6"/>
      <c r="L38" s="35"/>
      <c r="M38" s="115" t="s">
        <v>1185</v>
      </c>
      <c r="O38" s="14" t="s">
        <v>108</v>
      </c>
      <c r="P38" s="124">
        <v>2460</v>
      </c>
      <c r="Q38" s="25">
        <v>43861</v>
      </c>
      <c r="R38" s="25">
        <v>43861</v>
      </c>
      <c r="S38" s="124">
        <v>2460</v>
      </c>
    </row>
    <row r="39" spans="1:19" ht="27" customHeight="1">
      <c r="A39" s="43" t="s">
        <v>168</v>
      </c>
      <c r="B39" s="24" t="s">
        <v>70</v>
      </c>
      <c r="C39" s="24" t="s">
        <v>71</v>
      </c>
      <c r="D39" s="103" t="s">
        <v>107</v>
      </c>
      <c r="E39" s="26" t="s">
        <v>24</v>
      </c>
      <c r="F39" s="34"/>
      <c r="G39" s="35"/>
      <c r="H39" s="119" t="s">
        <v>1201</v>
      </c>
      <c r="I39" s="14"/>
      <c r="J39" s="14" t="s">
        <v>444</v>
      </c>
      <c r="K39" s="6"/>
      <c r="L39" s="35"/>
      <c r="M39" s="115" t="s">
        <v>1201</v>
      </c>
      <c r="O39" s="14" t="s">
        <v>444</v>
      </c>
      <c r="P39" s="124">
        <v>498.28</v>
      </c>
      <c r="Q39" s="25">
        <v>43861</v>
      </c>
      <c r="R39" s="25">
        <v>43866</v>
      </c>
      <c r="S39" s="124">
        <v>498.28</v>
      </c>
    </row>
    <row r="40" spans="1:19" ht="27" customHeight="1">
      <c r="A40" s="43" t="s">
        <v>171</v>
      </c>
      <c r="B40" s="24" t="s">
        <v>70</v>
      </c>
      <c r="C40" s="24" t="s">
        <v>71</v>
      </c>
      <c r="D40" s="103" t="s">
        <v>172</v>
      </c>
      <c r="E40" s="26" t="s">
        <v>24</v>
      </c>
      <c r="F40" s="34"/>
      <c r="G40" s="35"/>
      <c r="H40" s="118" t="s">
        <v>1194</v>
      </c>
      <c r="I40" s="14"/>
      <c r="J40" s="14" t="s">
        <v>146</v>
      </c>
      <c r="K40" s="6"/>
      <c r="L40" s="35"/>
      <c r="M40" s="115" t="s">
        <v>1194</v>
      </c>
      <c r="O40" s="14" t="s">
        <v>146</v>
      </c>
      <c r="P40" s="124">
        <v>1368.26</v>
      </c>
      <c r="Q40" s="25">
        <v>43861</v>
      </c>
      <c r="R40" s="25">
        <v>43866</v>
      </c>
      <c r="S40" s="124">
        <v>1368.26</v>
      </c>
    </row>
    <row r="41" spans="1:19" ht="27" customHeight="1">
      <c r="A41" s="43" t="s">
        <v>173</v>
      </c>
      <c r="B41" s="24" t="s">
        <v>70</v>
      </c>
      <c r="C41" s="24" t="s">
        <v>71</v>
      </c>
      <c r="D41" s="103" t="s">
        <v>174</v>
      </c>
      <c r="E41" s="26" t="s">
        <v>24</v>
      </c>
      <c r="F41" s="34"/>
      <c r="G41" s="35"/>
      <c r="H41" s="119" t="s">
        <v>1202</v>
      </c>
      <c r="I41" s="14"/>
      <c r="J41" s="14" t="s">
        <v>175</v>
      </c>
      <c r="K41" s="6"/>
      <c r="L41" s="35"/>
      <c r="M41" s="115" t="s">
        <v>1202</v>
      </c>
      <c r="O41" s="14" t="s">
        <v>175</v>
      </c>
      <c r="P41" s="124">
        <v>485</v>
      </c>
      <c r="Q41" s="25">
        <v>43861</v>
      </c>
      <c r="R41" s="25">
        <v>43866</v>
      </c>
      <c r="S41" s="124">
        <v>485</v>
      </c>
    </row>
    <row r="42" spans="1:19" ht="27" customHeight="1">
      <c r="A42" s="43" t="s">
        <v>176</v>
      </c>
      <c r="B42" s="24" t="s">
        <v>70</v>
      </c>
      <c r="C42" s="24" t="s">
        <v>71</v>
      </c>
      <c r="D42" s="103" t="s">
        <v>177</v>
      </c>
      <c r="E42" s="26" t="s">
        <v>24</v>
      </c>
      <c r="F42" s="34"/>
      <c r="G42" s="35"/>
      <c r="H42" s="118" t="s">
        <v>1203</v>
      </c>
      <c r="I42" s="14"/>
      <c r="J42" s="14" t="s">
        <v>178</v>
      </c>
      <c r="K42" s="6"/>
      <c r="L42" s="35"/>
      <c r="M42" s="115" t="s">
        <v>1203</v>
      </c>
      <c r="O42" s="14" t="s">
        <v>178</v>
      </c>
      <c r="P42" s="124">
        <v>1145.38</v>
      </c>
      <c r="Q42" s="25">
        <v>43861</v>
      </c>
      <c r="R42" s="25">
        <v>43868</v>
      </c>
      <c r="S42" s="124">
        <v>1145.38</v>
      </c>
    </row>
    <row r="43" spans="1:19" ht="27" customHeight="1">
      <c r="A43" s="43" t="s">
        <v>445</v>
      </c>
      <c r="B43" s="24" t="s">
        <v>70</v>
      </c>
      <c r="C43" s="24" t="s">
        <v>71</v>
      </c>
      <c r="D43" s="103" t="s">
        <v>179</v>
      </c>
      <c r="E43" s="26" t="s">
        <v>24</v>
      </c>
      <c r="F43" s="34"/>
      <c r="G43" s="35"/>
      <c r="H43" s="118" t="s">
        <v>1203</v>
      </c>
      <c r="I43" s="14"/>
      <c r="J43" s="14" t="s">
        <v>139</v>
      </c>
      <c r="K43" s="6"/>
      <c r="L43" s="35"/>
      <c r="M43" s="115" t="s">
        <v>1203</v>
      </c>
      <c r="O43" s="14" t="s">
        <v>139</v>
      </c>
      <c r="P43" s="124">
        <v>1570</v>
      </c>
      <c r="Q43" s="25">
        <v>43861</v>
      </c>
      <c r="R43" s="25">
        <v>43861</v>
      </c>
      <c r="S43" s="124">
        <v>1570</v>
      </c>
    </row>
    <row r="44" spans="1:19" ht="27" customHeight="1">
      <c r="A44" s="43" t="s">
        <v>200</v>
      </c>
      <c r="B44" s="24" t="s">
        <v>70</v>
      </c>
      <c r="C44" s="24" t="s">
        <v>71</v>
      </c>
      <c r="D44" s="101" t="s">
        <v>83</v>
      </c>
      <c r="E44" s="26" t="s">
        <v>27</v>
      </c>
      <c r="F44" s="34"/>
      <c r="G44" s="35"/>
      <c r="H44" s="117" t="s">
        <v>1175</v>
      </c>
      <c r="I44" s="16"/>
      <c r="J44" s="14" t="s">
        <v>84</v>
      </c>
      <c r="K44" s="6"/>
      <c r="L44" s="35"/>
      <c r="M44" s="115" t="s">
        <v>1175</v>
      </c>
      <c r="O44" s="14" t="s">
        <v>84</v>
      </c>
      <c r="P44" s="124">
        <v>5986.01</v>
      </c>
      <c r="Q44" s="25">
        <v>43864</v>
      </c>
      <c r="R44" s="25">
        <v>43872</v>
      </c>
      <c r="S44" s="124">
        <v>5986.01</v>
      </c>
    </row>
    <row r="45" spans="1:19" ht="27" customHeight="1">
      <c r="A45" s="43" t="s">
        <v>180</v>
      </c>
      <c r="B45" s="24" t="s">
        <v>70</v>
      </c>
      <c r="C45" s="24" t="s">
        <v>71</v>
      </c>
      <c r="D45" s="101" t="s">
        <v>181</v>
      </c>
      <c r="E45" s="26" t="s">
        <v>24</v>
      </c>
      <c r="F45" s="34"/>
      <c r="G45" s="35"/>
      <c r="H45" s="119" t="s">
        <v>1204</v>
      </c>
      <c r="I45" s="14"/>
      <c r="J45" s="14" t="s">
        <v>182</v>
      </c>
      <c r="K45" s="6"/>
      <c r="L45" s="35"/>
      <c r="M45" s="115" t="s">
        <v>1204</v>
      </c>
      <c r="O45" s="14" t="s">
        <v>182</v>
      </c>
      <c r="P45" s="124">
        <v>150</v>
      </c>
      <c r="Q45" s="25">
        <v>43865</v>
      </c>
      <c r="R45" s="25">
        <v>43865</v>
      </c>
      <c r="S45" s="124">
        <v>150</v>
      </c>
    </row>
    <row r="46" spans="1:19" ht="27" customHeight="1">
      <c r="A46" s="43" t="s">
        <v>447</v>
      </c>
      <c r="B46" s="24" t="s">
        <v>70</v>
      </c>
      <c r="C46" s="24" t="s">
        <v>71</v>
      </c>
      <c r="D46" s="101" t="s">
        <v>448</v>
      </c>
      <c r="E46" s="26" t="s">
        <v>24</v>
      </c>
      <c r="F46" s="34"/>
      <c r="G46" s="35"/>
      <c r="H46" s="119" t="s">
        <v>505</v>
      </c>
      <c r="I46" s="14"/>
      <c r="J46" s="14" t="s">
        <v>449</v>
      </c>
      <c r="K46" s="6"/>
      <c r="L46" s="35"/>
      <c r="M46" s="115" t="s">
        <v>505</v>
      </c>
      <c r="O46" s="14" t="s">
        <v>449</v>
      </c>
      <c r="P46" s="124">
        <v>8742</v>
      </c>
      <c r="Q46" s="25">
        <v>43866</v>
      </c>
      <c r="R46" s="25">
        <v>43866</v>
      </c>
      <c r="S46" s="124">
        <v>8742</v>
      </c>
    </row>
    <row r="47" spans="1:19" ht="27" customHeight="1">
      <c r="A47" s="43" t="s">
        <v>183</v>
      </c>
      <c r="B47" s="24" t="s">
        <v>70</v>
      </c>
      <c r="C47" s="24" t="s">
        <v>71</v>
      </c>
      <c r="D47" s="103" t="s">
        <v>184</v>
      </c>
      <c r="E47" s="26" t="s">
        <v>24</v>
      </c>
      <c r="F47" s="34"/>
      <c r="G47" s="35"/>
      <c r="H47" s="119" t="s">
        <v>1205</v>
      </c>
      <c r="I47" s="14"/>
      <c r="J47" s="14" t="s">
        <v>185</v>
      </c>
      <c r="K47" s="6"/>
      <c r="L47" s="35"/>
      <c r="M47" s="115" t="s">
        <v>1205</v>
      </c>
      <c r="O47" s="14" t="s">
        <v>185</v>
      </c>
      <c r="P47" s="124">
        <v>6230</v>
      </c>
      <c r="Q47" s="25">
        <v>43868</v>
      </c>
      <c r="R47" s="25">
        <v>44261</v>
      </c>
      <c r="S47" s="124">
        <f>623+5607</f>
        <v>6230</v>
      </c>
    </row>
    <row r="48" spans="1:19" ht="27" customHeight="1">
      <c r="A48" s="43" t="s">
        <v>186</v>
      </c>
      <c r="B48" s="24" t="s">
        <v>70</v>
      </c>
      <c r="C48" s="24" t="s">
        <v>71</v>
      </c>
      <c r="D48" s="101" t="s">
        <v>187</v>
      </c>
      <c r="E48" s="26" t="s">
        <v>24</v>
      </c>
      <c r="F48" s="34"/>
      <c r="G48" s="35"/>
      <c r="H48" s="119" t="s">
        <v>1205</v>
      </c>
      <c r="I48" s="14"/>
      <c r="J48" s="14" t="s">
        <v>185</v>
      </c>
      <c r="K48" s="6"/>
      <c r="L48" s="35"/>
      <c r="M48" s="115" t="s">
        <v>1205</v>
      </c>
      <c r="O48" s="14" t="s">
        <v>185</v>
      </c>
      <c r="P48" s="124">
        <v>21362.68</v>
      </c>
      <c r="Q48" s="25">
        <v>43868</v>
      </c>
      <c r="R48" s="25">
        <v>44261</v>
      </c>
      <c r="S48" s="124">
        <f>2136.27+19226.41</f>
        <v>21362.68</v>
      </c>
    </row>
    <row r="49" spans="1:19" ht="27" customHeight="1">
      <c r="A49" s="42" t="s">
        <v>188</v>
      </c>
      <c r="B49" s="24" t="s">
        <v>70</v>
      </c>
      <c r="C49" s="24" t="s">
        <v>71</v>
      </c>
      <c r="D49" s="101" t="s">
        <v>189</v>
      </c>
      <c r="E49" s="26" t="s">
        <v>24</v>
      </c>
      <c r="F49" s="34"/>
      <c r="G49" s="35"/>
      <c r="H49" s="119" t="s">
        <v>1205</v>
      </c>
      <c r="I49" s="14"/>
      <c r="J49" s="14" t="s">
        <v>185</v>
      </c>
      <c r="K49" s="6"/>
      <c r="L49" s="35"/>
      <c r="M49" s="115" t="s">
        <v>1205</v>
      </c>
      <c r="O49" s="14" t="s">
        <v>185</v>
      </c>
      <c r="P49" s="124">
        <v>8738.7</v>
      </c>
      <c r="Q49" s="25">
        <v>43868</v>
      </c>
      <c r="R49" s="25">
        <v>44261</v>
      </c>
      <c r="S49" s="124">
        <f>873.87+7864.83</f>
        <v>8738.7</v>
      </c>
    </row>
    <row r="50" spans="1:19" ht="27" customHeight="1">
      <c r="A50" s="42" t="s">
        <v>190</v>
      </c>
      <c r="B50" s="24" t="s">
        <v>70</v>
      </c>
      <c r="C50" s="24" t="s">
        <v>71</v>
      </c>
      <c r="D50" s="103" t="s">
        <v>191</v>
      </c>
      <c r="E50" s="26" t="s">
        <v>24</v>
      </c>
      <c r="F50" s="34"/>
      <c r="G50" s="35"/>
      <c r="H50" s="119" t="s">
        <v>1205</v>
      </c>
      <c r="I50" s="14"/>
      <c r="J50" s="14" t="s">
        <v>185</v>
      </c>
      <c r="K50" s="6"/>
      <c r="L50" s="35"/>
      <c r="M50" s="115" t="s">
        <v>1205</v>
      </c>
      <c r="O50" s="14" t="s">
        <v>185</v>
      </c>
      <c r="P50" s="124">
        <v>6785.9</v>
      </c>
      <c r="Q50" s="25">
        <v>43868</v>
      </c>
      <c r="R50" s="25">
        <v>44261</v>
      </c>
      <c r="S50" s="124">
        <f>678.59+6107.31</f>
        <v>6785.900000000001</v>
      </c>
    </row>
    <row r="51" spans="1:19" ht="27" customHeight="1">
      <c r="A51" s="42" t="s">
        <v>193</v>
      </c>
      <c r="B51" s="24" t="s">
        <v>70</v>
      </c>
      <c r="C51" s="24" t="s">
        <v>71</v>
      </c>
      <c r="D51" s="103" t="s">
        <v>177</v>
      </c>
      <c r="E51" s="26" t="s">
        <v>24</v>
      </c>
      <c r="F51" s="34"/>
      <c r="G51" s="35"/>
      <c r="H51" s="118" t="s">
        <v>1203</v>
      </c>
      <c r="I51" s="14"/>
      <c r="J51" s="14" t="s">
        <v>178</v>
      </c>
      <c r="K51" s="6"/>
      <c r="L51" s="35"/>
      <c r="M51" s="115" t="s">
        <v>1203</v>
      </c>
      <c r="O51" s="14" t="s">
        <v>178</v>
      </c>
      <c r="P51" s="124">
        <v>1250.28</v>
      </c>
      <c r="Q51" s="25">
        <v>43868</v>
      </c>
      <c r="R51" s="25">
        <v>43876</v>
      </c>
      <c r="S51" s="124">
        <v>1250.28</v>
      </c>
    </row>
    <row r="52" spans="1:19" ht="27" customHeight="1">
      <c r="A52" s="42" t="s">
        <v>192</v>
      </c>
      <c r="B52" s="24" t="s">
        <v>70</v>
      </c>
      <c r="C52" s="24" t="s">
        <v>71</v>
      </c>
      <c r="D52" s="103" t="s">
        <v>172</v>
      </c>
      <c r="E52" s="26" t="s">
        <v>27</v>
      </c>
      <c r="F52" s="34"/>
      <c r="G52" s="35"/>
      <c r="H52" s="118" t="s">
        <v>1203</v>
      </c>
      <c r="I52" s="14"/>
      <c r="J52" s="14" t="s">
        <v>146</v>
      </c>
      <c r="K52" s="6"/>
      <c r="L52" s="35"/>
      <c r="M52" s="115" t="s">
        <v>1203</v>
      </c>
      <c r="O52" s="14" t="s">
        <v>146</v>
      </c>
      <c r="P52" s="124">
        <v>760</v>
      </c>
      <c r="Q52" s="25">
        <v>43868</v>
      </c>
      <c r="R52" s="25">
        <v>43876</v>
      </c>
      <c r="S52" s="124">
        <v>760</v>
      </c>
    </row>
    <row r="53" spans="1:19" ht="27" customHeight="1">
      <c r="A53" s="42" t="s">
        <v>199</v>
      </c>
      <c r="B53" s="24" t="s">
        <v>70</v>
      </c>
      <c r="C53" s="24" t="s">
        <v>71</v>
      </c>
      <c r="D53" s="103" t="s">
        <v>83</v>
      </c>
      <c r="E53" s="26" t="s">
        <v>27</v>
      </c>
      <c r="F53" s="34"/>
      <c r="G53" s="35"/>
      <c r="H53" s="117" t="s">
        <v>1175</v>
      </c>
      <c r="I53" s="16"/>
      <c r="J53" s="5" t="s">
        <v>84</v>
      </c>
      <c r="K53" s="6"/>
      <c r="L53" s="35"/>
      <c r="M53" s="115" t="s">
        <v>1175</v>
      </c>
      <c r="O53" s="5" t="s">
        <v>84</v>
      </c>
      <c r="P53" s="124">
        <v>6503.31</v>
      </c>
      <c r="Q53" s="25">
        <v>43871</v>
      </c>
      <c r="R53" s="25">
        <v>43879</v>
      </c>
      <c r="S53" s="124">
        <v>6503.31</v>
      </c>
    </row>
    <row r="54" spans="1:19" ht="27" customHeight="1">
      <c r="A54" s="42" t="s">
        <v>194</v>
      </c>
      <c r="B54" s="24" t="s">
        <v>70</v>
      </c>
      <c r="C54" s="24" t="s">
        <v>71</v>
      </c>
      <c r="D54" s="103" t="s">
        <v>196</v>
      </c>
      <c r="E54" s="26" t="s">
        <v>24</v>
      </c>
      <c r="F54" s="34"/>
      <c r="G54" s="35"/>
      <c r="H54" s="118" t="s">
        <v>1206</v>
      </c>
      <c r="I54" s="14"/>
      <c r="J54" s="5" t="s">
        <v>195</v>
      </c>
      <c r="K54" s="6"/>
      <c r="L54" s="35"/>
      <c r="M54" s="115" t="s">
        <v>1206</v>
      </c>
      <c r="O54" s="5" t="s">
        <v>195</v>
      </c>
      <c r="P54" s="124">
        <v>979.68</v>
      </c>
      <c r="Q54" s="25">
        <v>43873</v>
      </c>
      <c r="R54" s="25">
        <v>43876</v>
      </c>
      <c r="S54" s="124">
        <v>979.68</v>
      </c>
    </row>
    <row r="55" spans="1:19" ht="27" customHeight="1">
      <c r="A55" s="42" t="s">
        <v>198</v>
      </c>
      <c r="B55" s="24" t="s">
        <v>70</v>
      </c>
      <c r="C55" s="24" t="s">
        <v>71</v>
      </c>
      <c r="D55" s="101" t="s">
        <v>172</v>
      </c>
      <c r="E55" s="26" t="s">
        <v>24</v>
      </c>
      <c r="F55" s="42"/>
      <c r="G55" s="42"/>
      <c r="H55" s="119" t="s">
        <v>1184</v>
      </c>
      <c r="I55" s="42"/>
      <c r="J55" s="5" t="s">
        <v>170</v>
      </c>
      <c r="K55" s="42"/>
      <c r="L55" s="42"/>
      <c r="M55" s="115" t="s">
        <v>1184</v>
      </c>
      <c r="O55" s="5" t="s">
        <v>170</v>
      </c>
      <c r="P55" s="124">
        <v>285</v>
      </c>
      <c r="Q55" s="25">
        <v>43874</v>
      </c>
      <c r="R55" s="25">
        <v>43874</v>
      </c>
      <c r="S55" s="124">
        <v>285</v>
      </c>
    </row>
    <row r="56" spans="1:19" ht="27" customHeight="1">
      <c r="A56" s="43" t="s">
        <v>206</v>
      </c>
      <c r="B56" s="24" t="s">
        <v>70</v>
      </c>
      <c r="C56" s="24" t="s">
        <v>71</v>
      </c>
      <c r="D56" s="103" t="s">
        <v>207</v>
      </c>
      <c r="E56" s="26" t="s">
        <v>24</v>
      </c>
      <c r="F56" s="34"/>
      <c r="G56" s="35"/>
      <c r="H56" s="117" t="s">
        <v>1207</v>
      </c>
      <c r="I56" s="14"/>
      <c r="J56" s="14" t="s">
        <v>334</v>
      </c>
      <c r="K56" s="6"/>
      <c r="L56" s="35"/>
      <c r="M56" s="115" t="s">
        <v>1207</v>
      </c>
      <c r="O56" s="14" t="s">
        <v>334</v>
      </c>
      <c r="P56" s="124">
        <v>1500</v>
      </c>
      <c r="Q56" s="25">
        <v>43875</v>
      </c>
      <c r="R56" s="25">
        <v>43875</v>
      </c>
      <c r="S56" s="124">
        <v>1500</v>
      </c>
    </row>
    <row r="57" spans="1:19" ht="27" customHeight="1">
      <c r="A57" s="42" t="s">
        <v>208</v>
      </c>
      <c r="B57" s="24" t="s">
        <v>70</v>
      </c>
      <c r="C57" s="24" t="s">
        <v>71</v>
      </c>
      <c r="D57" s="101" t="s">
        <v>83</v>
      </c>
      <c r="E57" s="26" t="s">
        <v>27</v>
      </c>
      <c r="F57" s="42"/>
      <c r="G57" s="42"/>
      <c r="H57" s="117" t="s">
        <v>1175</v>
      </c>
      <c r="I57" s="16"/>
      <c r="J57" s="5" t="s">
        <v>84</v>
      </c>
      <c r="K57" s="6"/>
      <c r="L57" s="35"/>
      <c r="M57" s="115" t="s">
        <v>1175</v>
      </c>
      <c r="O57" s="5" t="s">
        <v>84</v>
      </c>
      <c r="P57" s="124">
        <v>6056.51</v>
      </c>
      <c r="Q57" s="25">
        <v>43879</v>
      </c>
      <c r="R57" s="25">
        <v>43886</v>
      </c>
      <c r="S57" s="124">
        <v>6056.51</v>
      </c>
    </row>
    <row r="58" spans="1:19" ht="27" customHeight="1">
      <c r="A58" s="42" t="s">
        <v>209</v>
      </c>
      <c r="B58" s="24" t="s">
        <v>70</v>
      </c>
      <c r="C58" s="24" t="s">
        <v>71</v>
      </c>
      <c r="D58" s="101" t="s">
        <v>210</v>
      </c>
      <c r="E58" s="26" t="s">
        <v>24</v>
      </c>
      <c r="F58" s="42"/>
      <c r="G58" s="42"/>
      <c r="H58" s="116" t="s">
        <v>1174</v>
      </c>
      <c r="I58" s="42"/>
      <c r="J58" s="5" t="s">
        <v>80</v>
      </c>
      <c r="K58" s="42"/>
      <c r="L58" s="42"/>
      <c r="M58" s="115" t="s">
        <v>1174</v>
      </c>
      <c r="O58" s="5" t="s">
        <v>80</v>
      </c>
      <c r="P58" s="124">
        <v>100</v>
      </c>
      <c r="Q58" s="25">
        <v>43879</v>
      </c>
      <c r="R58" s="25">
        <v>43886</v>
      </c>
      <c r="S58" s="124">
        <v>100</v>
      </c>
    </row>
    <row r="59" spans="1:19" ht="27" customHeight="1">
      <c r="A59" s="42" t="s">
        <v>212</v>
      </c>
      <c r="B59" s="24" t="s">
        <v>70</v>
      </c>
      <c r="C59" s="24" t="s">
        <v>71</v>
      </c>
      <c r="D59" s="101" t="s">
        <v>96</v>
      </c>
      <c r="E59" s="26" t="s">
        <v>24</v>
      </c>
      <c r="F59" s="42"/>
      <c r="G59" s="42"/>
      <c r="H59" s="118" t="s">
        <v>1181</v>
      </c>
      <c r="I59" s="42"/>
      <c r="J59" s="14" t="s">
        <v>756</v>
      </c>
      <c r="K59" s="42"/>
      <c r="L59" s="42"/>
      <c r="M59" s="115" t="s">
        <v>1181</v>
      </c>
      <c r="O59" s="14" t="s">
        <v>756</v>
      </c>
      <c r="P59" s="124">
        <v>754.95</v>
      </c>
      <c r="Q59" s="25">
        <v>43880</v>
      </c>
      <c r="R59" s="25">
        <v>43880</v>
      </c>
      <c r="S59" s="124">
        <v>754.95</v>
      </c>
    </row>
    <row r="60" spans="1:19" ht="27" customHeight="1">
      <c r="A60" s="42" t="s">
        <v>215</v>
      </c>
      <c r="B60" s="24" t="s">
        <v>70</v>
      </c>
      <c r="C60" s="24" t="s">
        <v>71</v>
      </c>
      <c r="D60" s="101" t="s">
        <v>216</v>
      </c>
      <c r="E60" s="26" t="s">
        <v>24</v>
      </c>
      <c r="F60" s="34"/>
      <c r="G60" s="35"/>
      <c r="H60" s="115" t="s">
        <v>1208</v>
      </c>
      <c r="I60" s="14"/>
      <c r="J60" s="5" t="s">
        <v>217</v>
      </c>
      <c r="K60" s="6"/>
      <c r="L60" s="35"/>
      <c r="M60" s="115" t="s">
        <v>1208</v>
      </c>
      <c r="O60" s="5" t="s">
        <v>217</v>
      </c>
      <c r="P60" s="124">
        <v>460</v>
      </c>
      <c r="Q60" s="25">
        <v>43880</v>
      </c>
      <c r="R60" s="25">
        <v>43880</v>
      </c>
      <c r="S60" s="124">
        <v>460</v>
      </c>
    </row>
    <row r="61" spans="1:19" ht="27" customHeight="1">
      <c r="A61" s="42" t="s">
        <v>218</v>
      </c>
      <c r="B61" s="24" t="s">
        <v>70</v>
      </c>
      <c r="C61" s="24" t="s">
        <v>71</v>
      </c>
      <c r="D61" s="101" t="s">
        <v>107</v>
      </c>
      <c r="E61" s="26" t="s">
        <v>24</v>
      </c>
      <c r="F61" s="34"/>
      <c r="G61" s="35"/>
      <c r="H61" s="118" t="s">
        <v>1186</v>
      </c>
      <c r="I61" s="16"/>
      <c r="J61" s="5" t="s">
        <v>113</v>
      </c>
      <c r="K61" s="6"/>
      <c r="L61" s="35"/>
      <c r="M61" s="115" t="s">
        <v>1186</v>
      </c>
      <c r="O61" s="5" t="s">
        <v>113</v>
      </c>
      <c r="P61" s="124">
        <v>2043.1</v>
      </c>
      <c r="Q61" s="25">
        <v>43882</v>
      </c>
      <c r="R61" s="25">
        <v>43882</v>
      </c>
      <c r="S61" s="124">
        <v>2043.1</v>
      </c>
    </row>
    <row r="62" spans="1:19" ht="27" customHeight="1">
      <c r="A62" s="43" t="s">
        <v>220</v>
      </c>
      <c r="B62" s="24" t="s">
        <v>70</v>
      </c>
      <c r="C62" s="24" t="s">
        <v>71</v>
      </c>
      <c r="D62" s="103" t="s">
        <v>86</v>
      </c>
      <c r="E62" s="26" t="s">
        <v>24</v>
      </c>
      <c r="F62" s="34"/>
      <c r="G62" s="35"/>
      <c r="H62" s="117" t="s">
        <v>1209</v>
      </c>
      <c r="I62" s="14"/>
      <c r="J62" s="14" t="s">
        <v>221</v>
      </c>
      <c r="K62" s="6"/>
      <c r="L62" s="35"/>
      <c r="M62" s="115" t="s">
        <v>1209</v>
      </c>
      <c r="O62" s="14" t="s">
        <v>221</v>
      </c>
      <c r="P62" s="124">
        <v>500</v>
      </c>
      <c r="Q62" s="25">
        <v>43882</v>
      </c>
      <c r="R62" s="25">
        <v>43911</v>
      </c>
      <c r="S62" s="124">
        <v>500</v>
      </c>
    </row>
    <row r="63" spans="1:19" ht="27" customHeight="1">
      <c r="A63" s="43" t="s">
        <v>233</v>
      </c>
      <c r="B63" s="24" t="s">
        <v>70</v>
      </c>
      <c r="C63" s="24" t="s">
        <v>71</v>
      </c>
      <c r="D63" s="103" t="s">
        <v>451</v>
      </c>
      <c r="E63" s="26" t="s">
        <v>24</v>
      </c>
      <c r="F63" s="34"/>
      <c r="G63" s="35"/>
      <c r="H63" s="119" t="s">
        <v>1210</v>
      </c>
      <c r="I63" s="14"/>
      <c r="J63" s="5" t="s">
        <v>234</v>
      </c>
      <c r="K63" s="6"/>
      <c r="L63" s="35"/>
      <c r="M63" s="115" t="s">
        <v>1210</v>
      </c>
      <c r="O63" s="5" t="s">
        <v>234</v>
      </c>
      <c r="P63" s="124">
        <v>86.99</v>
      </c>
      <c r="Q63" s="25">
        <v>43885</v>
      </c>
      <c r="R63" s="25">
        <v>43885</v>
      </c>
      <c r="S63" s="124">
        <v>86.99</v>
      </c>
    </row>
    <row r="64" spans="1:19" ht="27" customHeight="1">
      <c r="A64" s="43" t="s">
        <v>230</v>
      </c>
      <c r="B64" s="24" t="s">
        <v>70</v>
      </c>
      <c r="C64" s="24" t="s">
        <v>71</v>
      </c>
      <c r="D64" s="103" t="s">
        <v>231</v>
      </c>
      <c r="E64" s="26" t="s">
        <v>24</v>
      </c>
      <c r="F64" s="34"/>
      <c r="G64" s="35"/>
      <c r="H64" s="118" t="s">
        <v>1190</v>
      </c>
      <c r="I64" s="14"/>
      <c r="J64" s="5" t="s">
        <v>130</v>
      </c>
      <c r="K64" s="6"/>
      <c r="L64" s="35"/>
      <c r="M64" s="115" t="s">
        <v>1190</v>
      </c>
      <c r="O64" s="5" t="s">
        <v>130</v>
      </c>
      <c r="P64" s="124">
        <v>350</v>
      </c>
      <c r="Q64" s="25">
        <v>43885</v>
      </c>
      <c r="R64" s="25">
        <v>43885</v>
      </c>
      <c r="S64" s="124"/>
    </row>
    <row r="65" spans="1:19" ht="27" customHeight="1">
      <c r="A65" s="43" t="s">
        <v>228</v>
      </c>
      <c r="B65" s="24" t="s">
        <v>70</v>
      </c>
      <c r="C65" s="24" t="s">
        <v>71</v>
      </c>
      <c r="D65" s="103" t="s">
        <v>229</v>
      </c>
      <c r="E65" s="26" t="s">
        <v>24</v>
      </c>
      <c r="F65" s="34"/>
      <c r="G65" s="35"/>
      <c r="H65" s="119" t="s">
        <v>1201</v>
      </c>
      <c r="I65" s="14"/>
      <c r="J65" s="14" t="s">
        <v>444</v>
      </c>
      <c r="K65" s="6"/>
      <c r="L65" s="35"/>
      <c r="M65" s="115" t="s">
        <v>1201</v>
      </c>
      <c r="O65" s="14" t="s">
        <v>444</v>
      </c>
      <c r="P65" s="124">
        <v>290.7</v>
      </c>
      <c r="Q65" s="25">
        <v>43885</v>
      </c>
      <c r="R65" s="25">
        <v>43885</v>
      </c>
      <c r="S65" s="124">
        <v>290.7</v>
      </c>
    </row>
    <row r="66" spans="1:19" ht="27" customHeight="1">
      <c r="A66" s="43" t="s">
        <v>226</v>
      </c>
      <c r="B66" s="24" t="s">
        <v>70</v>
      </c>
      <c r="C66" s="24" t="s">
        <v>71</v>
      </c>
      <c r="D66" s="103" t="s">
        <v>172</v>
      </c>
      <c r="E66" s="26" t="s">
        <v>24</v>
      </c>
      <c r="F66" s="34"/>
      <c r="G66" s="35"/>
      <c r="H66" s="118" t="s">
        <v>1211</v>
      </c>
      <c r="I66" s="14"/>
      <c r="J66" s="14" t="s">
        <v>227</v>
      </c>
      <c r="K66" s="6"/>
      <c r="L66" s="35"/>
      <c r="M66" s="115" t="s">
        <v>1211</v>
      </c>
      <c r="O66" s="14" t="s">
        <v>227</v>
      </c>
      <c r="P66" s="124">
        <v>1799.55</v>
      </c>
      <c r="Q66" s="25">
        <v>43885</v>
      </c>
      <c r="R66" s="25">
        <v>43885</v>
      </c>
      <c r="S66" s="124">
        <v>1799.55</v>
      </c>
    </row>
    <row r="67" spans="1:19" ht="27" customHeight="1">
      <c r="A67" s="43" t="s">
        <v>225</v>
      </c>
      <c r="B67" s="24" t="s">
        <v>70</v>
      </c>
      <c r="C67" s="24" t="s">
        <v>71</v>
      </c>
      <c r="D67" s="103" t="s">
        <v>172</v>
      </c>
      <c r="E67" s="26" t="s">
        <v>24</v>
      </c>
      <c r="F67" s="34"/>
      <c r="G67" s="35"/>
      <c r="H67" s="118" t="s">
        <v>1194</v>
      </c>
      <c r="I67" s="14"/>
      <c r="J67" s="5" t="s">
        <v>146</v>
      </c>
      <c r="K67" s="6"/>
      <c r="L67" s="35"/>
      <c r="M67" s="115" t="s">
        <v>1194</v>
      </c>
      <c r="O67" s="5" t="s">
        <v>146</v>
      </c>
      <c r="P67" s="124">
        <v>1940.45</v>
      </c>
      <c r="Q67" s="25">
        <v>43885</v>
      </c>
      <c r="R67" s="25">
        <v>43885</v>
      </c>
      <c r="S67" s="124">
        <v>1940.45</v>
      </c>
    </row>
    <row r="68" spans="1:19" ht="27" customHeight="1">
      <c r="A68" s="43" t="s">
        <v>222</v>
      </c>
      <c r="B68" s="24" t="s">
        <v>70</v>
      </c>
      <c r="C68" s="24" t="s">
        <v>71</v>
      </c>
      <c r="D68" s="103" t="s">
        <v>223</v>
      </c>
      <c r="E68" s="26" t="s">
        <v>24</v>
      </c>
      <c r="F68" s="34"/>
      <c r="G68" s="35"/>
      <c r="H68" s="118" t="s">
        <v>1212</v>
      </c>
      <c r="I68" s="14"/>
      <c r="J68" s="14" t="s">
        <v>224</v>
      </c>
      <c r="K68" s="6"/>
      <c r="L68" s="35"/>
      <c r="M68" s="115" t="s">
        <v>1212</v>
      </c>
      <c r="O68" s="14" t="s">
        <v>224</v>
      </c>
      <c r="P68" s="124">
        <v>38</v>
      </c>
      <c r="Q68" s="25">
        <v>43885</v>
      </c>
      <c r="R68" s="25">
        <v>43885</v>
      </c>
      <c r="S68" s="124">
        <v>38</v>
      </c>
    </row>
    <row r="69" spans="1:19" ht="33.75">
      <c r="A69" s="43" t="s">
        <v>452</v>
      </c>
      <c r="B69" s="24" t="s">
        <v>70</v>
      </c>
      <c r="C69" s="24" t="s">
        <v>71</v>
      </c>
      <c r="D69" s="101" t="s">
        <v>83</v>
      </c>
      <c r="E69" s="26" t="s">
        <v>27</v>
      </c>
      <c r="F69" s="42"/>
      <c r="G69" s="42"/>
      <c r="H69" s="117" t="s">
        <v>1175</v>
      </c>
      <c r="I69" s="16"/>
      <c r="J69" s="5" t="s">
        <v>84</v>
      </c>
      <c r="K69" s="6"/>
      <c r="L69" s="35"/>
      <c r="M69" s="115" t="s">
        <v>1175</v>
      </c>
      <c r="O69" s="5" t="s">
        <v>84</v>
      </c>
      <c r="P69" s="124">
        <v>4239.78</v>
      </c>
      <c r="Q69" s="25">
        <v>43885</v>
      </c>
      <c r="R69" s="25">
        <v>43893</v>
      </c>
      <c r="S69" s="124">
        <v>4239.78</v>
      </c>
    </row>
    <row r="70" spans="1:19" ht="27" customHeight="1">
      <c r="A70" s="42" t="s">
        <v>235</v>
      </c>
      <c r="B70" s="24" t="s">
        <v>70</v>
      </c>
      <c r="C70" s="24" t="s">
        <v>71</v>
      </c>
      <c r="D70" s="101" t="s">
        <v>236</v>
      </c>
      <c r="E70" s="26" t="s">
        <v>24</v>
      </c>
      <c r="F70" s="34"/>
      <c r="G70" s="35"/>
      <c r="H70" s="116" t="s">
        <v>1174</v>
      </c>
      <c r="I70" s="42"/>
      <c r="J70" s="5" t="s">
        <v>80</v>
      </c>
      <c r="K70" s="42"/>
      <c r="L70" s="42"/>
      <c r="M70" s="115" t="s">
        <v>1174</v>
      </c>
      <c r="O70" s="5" t="s">
        <v>80</v>
      </c>
      <c r="P70" s="124">
        <v>430</v>
      </c>
      <c r="Q70" s="25">
        <v>43885</v>
      </c>
      <c r="R70" s="25">
        <v>43885</v>
      </c>
      <c r="S70" s="124">
        <v>430</v>
      </c>
    </row>
    <row r="71" spans="1:19" ht="27" customHeight="1">
      <c r="A71" s="42" t="s">
        <v>238</v>
      </c>
      <c r="B71" s="24" t="s">
        <v>70</v>
      </c>
      <c r="C71" s="24" t="s">
        <v>71</v>
      </c>
      <c r="D71" s="101" t="s">
        <v>96</v>
      </c>
      <c r="E71" s="26" t="s">
        <v>24</v>
      </c>
      <c r="F71" s="34"/>
      <c r="G71" s="35"/>
      <c r="H71" s="118" t="s">
        <v>1213</v>
      </c>
      <c r="I71" s="14"/>
      <c r="J71" s="5" t="s">
        <v>239</v>
      </c>
      <c r="K71" s="6"/>
      <c r="L71" s="35"/>
      <c r="M71" s="115" t="s">
        <v>1213</v>
      </c>
      <c r="O71" s="5" t="s">
        <v>239</v>
      </c>
      <c r="P71" s="124">
        <v>190.3</v>
      </c>
      <c r="Q71" s="25">
        <v>43885</v>
      </c>
      <c r="R71" s="25">
        <v>43885</v>
      </c>
      <c r="S71" s="124">
        <v>190.3</v>
      </c>
    </row>
    <row r="72" spans="1:19" ht="27" customHeight="1">
      <c r="A72" s="43" t="s">
        <v>240</v>
      </c>
      <c r="B72" s="24" t="s">
        <v>70</v>
      </c>
      <c r="C72" s="24" t="s">
        <v>71</v>
      </c>
      <c r="D72" s="103" t="s">
        <v>241</v>
      </c>
      <c r="E72" s="26" t="s">
        <v>24</v>
      </c>
      <c r="F72" s="34"/>
      <c r="G72" s="35"/>
      <c r="H72" s="119" t="s">
        <v>1205</v>
      </c>
      <c r="I72" s="14"/>
      <c r="J72" s="5" t="s">
        <v>185</v>
      </c>
      <c r="K72" s="6"/>
      <c r="L72" s="35"/>
      <c r="M72" s="115" t="s">
        <v>1205</v>
      </c>
      <c r="O72" s="5" t="s">
        <v>185</v>
      </c>
      <c r="P72" s="124">
        <v>39600</v>
      </c>
      <c r="Q72" s="25">
        <v>43886</v>
      </c>
      <c r="R72" s="25">
        <v>43915</v>
      </c>
      <c r="S72" s="124">
        <f>29700+9900</f>
        <v>39600</v>
      </c>
    </row>
    <row r="73" spans="1:19" ht="27" customHeight="1">
      <c r="A73" s="42" t="s">
        <v>242</v>
      </c>
      <c r="B73" s="24" t="s">
        <v>70</v>
      </c>
      <c r="C73" s="24" t="s">
        <v>71</v>
      </c>
      <c r="D73" s="101" t="s">
        <v>124</v>
      </c>
      <c r="E73" s="26" t="s">
        <v>24</v>
      </c>
      <c r="F73" s="34"/>
      <c r="G73" s="35"/>
      <c r="H73" s="118" t="s">
        <v>1186</v>
      </c>
      <c r="I73" s="16"/>
      <c r="J73" s="5" t="s">
        <v>113</v>
      </c>
      <c r="K73" s="6"/>
      <c r="L73" s="35"/>
      <c r="M73" s="115" t="s">
        <v>1186</v>
      </c>
      <c r="O73" s="5" t="s">
        <v>113</v>
      </c>
      <c r="P73" s="124">
        <v>594.84</v>
      </c>
      <c r="Q73" s="25">
        <v>43886</v>
      </c>
      <c r="R73" s="25">
        <v>43886</v>
      </c>
      <c r="S73" s="124">
        <v>594.84</v>
      </c>
    </row>
    <row r="74" spans="1:19" ht="27" customHeight="1">
      <c r="A74" s="42" t="s">
        <v>244</v>
      </c>
      <c r="B74" s="24" t="s">
        <v>70</v>
      </c>
      <c r="C74" s="24" t="s">
        <v>71</v>
      </c>
      <c r="D74" s="101" t="s">
        <v>135</v>
      </c>
      <c r="E74" s="26" t="s">
        <v>24</v>
      </c>
      <c r="F74" s="34"/>
      <c r="G74" s="35"/>
      <c r="H74" s="119" t="s">
        <v>1191</v>
      </c>
      <c r="I74" s="14"/>
      <c r="J74" s="5" t="s">
        <v>136</v>
      </c>
      <c r="K74" s="6"/>
      <c r="L74" s="35"/>
      <c r="M74" s="115" t="s">
        <v>1191</v>
      </c>
      <c r="O74" s="5" t="s">
        <v>136</v>
      </c>
      <c r="P74" s="124">
        <v>1745</v>
      </c>
      <c r="Q74" s="25">
        <v>43886</v>
      </c>
      <c r="R74" s="25">
        <v>43886</v>
      </c>
      <c r="S74" s="124">
        <v>1745</v>
      </c>
    </row>
    <row r="75" spans="1:19" ht="27" customHeight="1">
      <c r="A75" s="42" t="s">
        <v>453</v>
      </c>
      <c r="B75" s="24" t="s">
        <v>70</v>
      </c>
      <c r="C75" s="24" t="s">
        <v>71</v>
      </c>
      <c r="D75" s="101" t="s">
        <v>107</v>
      </c>
      <c r="E75" s="26" t="s">
        <v>24</v>
      </c>
      <c r="F75" s="34"/>
      <c r="G75" s="35"/>
      <c r="H75" s="118" t="s">
        <v>1214</v>
      </c>
      <c r="I75" s="14"/>
      <c r="J75" s="5" t="s">
        <v>454</v>
      </c>
      <c r="K75" s="6"/>
      <c r="L75" s="35"/>
      <c r="M75" s="115" t="s">
        <v>1214</v>
      </c>
      <c r="O75" s="5" t="s">
        <v>454</v>
      </c>
      <c r="P75" s="124">
        <v>1618.92</v>
      </c>
      <c r="Q75" s="25">
        <v>43886</v>
      </c>
      <c r="R75" s="25">
        <v>43886</v>
      </c>
      <c r="S75" s="124">
        <v>1618.92</v>
      </c>
    </row>
    <row r="76" spans="1:19" ht="27" customHeight="1">
      <c r="A76" s="42" t="s">
        <v>246</v>
      </c>
      <c r="B76" s="24" t="s">
        <v>70</v>
      </c>
      <c r="C76" s="24" t="s">
        <v>71</v>
      </c>
      <c r="D76" s="101" t="s">
        <v>124</v>
      </c>
      <c r="E76" s="26" t="s">
        <v>24</v>
      </c>
      <c r="F76" s="34"/>
      <c r="G76" s="35"/>
      <c r="H76" s="118" t="s">
        <v>1190</v>
      </c>
      <c r="I76" s="14"/>
      <c r="J76" s="5" t="s">
        <v>130</v>
      </c>
      <c r="K76" s="6"/>
      <c r="L76" s="35"/>
      <c r="M76" s="115" t="s">
        <v>1190</v>
      </c>
      <c r="O76" s="5" t="s">
        <v>130</v>
      </c>
      <c r="P76" s="124">
        <v>700</v>
      </c>
      <c r="Q76" s="25">
        <v>43886</v>
      </c>
      <c r="R76" s="25">
        <v>43886</v>
      </c>
      <c r="S76" s="124">
        <v>700</v>
      </c>
    </row>
    <row r="77" spans="1:19" ht="27" customHeight="1">
      <c r="A77" s="42" t="s">
        <v>248</v>
      </c>
      <c r="B77" s="24" t="s">
        <v>70</v>
      </c>
      <c r="C77" s="24" t="s">
        <v>71</v>
      </c>
      <c r="D77" s="101" t="s">
        <v>107</v>
      </c>
      <c r="E77" s="26" t="s">
        <v>24</v>
      </c>
      <c r="F77" s="34"/>
      <c r="G77" s="35"/>
      <c r="H77" s="118" t="s">
        <v>1192</v>
      </c>
      <c r="I77" s="14"/>
      <c r="J77" s="5" t="s">
        <v>139</v>
      </c>
      <c r="K77" s="6"/>
      <c r="L77" s="35"/>
      <c r="M77" s="115" t="s">
        <v>1192</v>
      </c>
      <c r="O77" s="5" t="s">
        <v>139</v>
      </c>
      <c r="P77" s="124">
        <v>1284.23</v>
      </c>
      <c r="Q77" s="25">
        <v>43886</v>
      </c>
      <c r="R77" s="25">
        <v>43886</v>
      </c>
      <c r="S77" s="124">
        <v>1284.23</v>
      </c>
    </row>
    <row r="78" spans="1:19" ht="27" customHeight="1">
      <c r="A78" s="43" t="s">
        <v>257</v>
      </c>
      <c r="B78" s="24" t="s">
        <v>70</v>
      </c>
      <c r="C78" s="24" t="s">
        <v>71</v>
      </c>
      <c r="D78" s="103" t="s">
        <v>255</v>
      </c>
      <c r="E78" s="26" t="s">
        <v>24</v>
      </c>
      <c r="F78" s="34"/>
      <c r="G78" s="35"/>
      <c r="H78" s="118" t="s">
        <v>1215</v>
      </c>
      <c r="I78" s="14"/>
      <c r="J78" s="14" t="s">
        <v>256</v>
      </c>
      <c r="K78" s="6"/>
      <c r="L78" s="35"/>
      <c r="M78" s="115" t="s">
        <v>1215</v>
      </c>
      <c r="O78" s="14" t="s">
        <v>256</v>
      </c>
      <c r="P78" s="124">
        <v>1080</v>
      </c>
      <c r="Q78" s="25">
        <v>43886</v>
      </c>
      <c r="R78" s="25">
        <v>43886</v>
      </c>
      <c r="S78" s="124">
        <v>1080</v>
      </c>
    </row>
    <row r="79" spans="1:19" ht="27" customHeight="1">
      <c r="A79" s="42" t="s">
        <v>250</v>
      </c>
      <c r="B79" s="24" t="s">
        <v>70</v>
      </c>
      <c r="C79" s="24" t="s">
        <v>71</v>
      </c>
      <c r="D79" s="101" t="s">
        <v>251</v>
      </c>
      <c r="E79" s="26" t="s">
        <v>24</v>
      </c>
      <c r="F79" s="34"/>
      <c r="G79" s="35"/>
      <c r="H79" s="125" t="s">
        <v>1216</v>
      </c>
      <c r="I79" s="14"/>
      <c r="J79" s="5" t="s">
        <v>252</v>
      </c>
      <c r="K79" s="6"/>
      <c r="L79" s="35"/>
      <c r="M79" s="115" t="s">
        <v>1216</v>
      </c>
      <c r="O79" s="5" t="s">
        <v>252</v>
      </c>
      <c r="P79" s="124">
        <v>684</v>
      </c>
      <c r="Q79" s="25">
        <v>43886</v>
      </c>
      <c r="R79" s="25">
        <v>43887</v>
      </c>
      <c r="S79" s="124">
        <v>684</v>
      </c>
    </row>
    <row r="80" spans="1:19" ht="27" customHeight="1">
      <c r="A80" s="43" t="s">
        <v>455</v>
      </c>
      <c r="B80" s="24" t="s">
        <v>70</v>
      </c>
      <c r="C80" s="24" t="s">
        <v>71</v>
      </c>
      <c r="D80" s="103" t="s">
        <v>253</v>
      </c>
      <c r="E80" s="26" t="s">
        <v>24</v>
      </c>
      <c r="F80" s="34"/>
      <c r="G80" s="35"/>
      <c r="H80" s="117" t="s">
        <v>1217</v>
      </c>
      <c r="I80" s="14"/>
      <c r="J80" s="5" t="s">
        <v>254</v>
      </c>
      <c r="K80" s="6"/>
      <c r="L80" s="35"/>
      <c r="M80" s="115" t="s">
        <v>1217</v>
      </c>
      <c r="O80" s="5" t="s">
        <v>254</v>
      </c>
      <c r="P80" s="124">
        <v>1230</v>
      </c>
      <c r="Q80" s="25">
        <v>43886</v>
      </c>
      <c r="R80" s="25">
        <v>43886</v>
      </c>
      <c r="S80" s="124">
        <v>1230</v>
      </c>
    </row>
    <row r="81" spans="1:19" ht="27" customHeight="1">
      <c r="A81" s="43" t="s">
        <v>273</v>
      </c>
      <c r="B81" s="24" t="s">
        <v>70</v>
      </c>
      <c r="C81" s="24" t="s">
        <v>71</v>
      </c>
      <c r="D81" s="103" t="s">
        <v>278</v>
      </c>
      <c r="E81" s="26" t="s">
        <v>24</v>
      </c>
      <c r="F81" s="34"/>
      <c r="G81" s="35"/>
      <c r="H81" s="126">
        <v>13716381002</v>
      </c>
      <c r="I81" s="14"/>
      <c r="J81" s="14" t="s">
        <v>276</v>
      </c>
      <c r="K81" s="6"/>
      <c r="L81" s="35"/>
      <c r="M81" s="115">
        <v>13716381002</v>
      </c>
      <c r="O81" s="14" t="s">
        <v>276</v>
      </c>
      <c r="P81" s="124">
        <v>3000</v>
      </c>
      <c r="Q81" s="25">
        <v>43887</v>
      </c>
      <c r="R81" s="25">
        <v>44196</v>
      </c>
      <c r="S81" s="124">
        <v>3000</v>
      </c>
    </row>
    <row r="82" spans="1:19" ht="27" customHeight="1">
      <c r="A82" s="42" t="s">
        <v>258</v>
      </c>
      <c r="B82" s="24" t="s">
        <v>70</v>
      </c>
      <c r="C82" s="24" t="s">
        <v>71</v>
      </c>
      <c r="D82" s="101" t="s">
        <v>124</v>
      </c>
      <c r="E82" s="26" t="s">
        <v>24</v>
      </c>
      <c r="F82" s="34"/>
      <c r="G82" s="35"/>
      <c r="H82" s="119" t="s">
        <v>1185</v>
      </c>
      <c r="I82" s="14"/>
      <c r="J82" s="5" t="s">
        <v>108</v>
      </c>
      <c r="K82" s="6"/>
      <c r="L82" s="35"/>
      <c r="M82" s="115" t="s">
        <v>1185</v>
      </c>
      <c r="O82" s="5" t="s">
        <v>108</v>
      </c>
      <c r="P82" s="124">
        <v>732.8</v>
      </c>
      <c r="Q82" s="25">
        <v>43887</v>
      </c>
      <c r="R82" s="25">
        <v>43887</v>
      </c>
      <c r="S82" s="124">
        <v>732.8</v>
      </c>
    </row>
    <row r="83" spans="1:19" ht="27" customHeight="1">
      <c r="A83" s="42" t="s">
        <v>260</v>
      </c>
      <c r="B83" s="24" t="s">
        <v>70</v>
      </c>
      <c r="C83" s="24" t="s">
        <v>71</v>
      </c>
      <c r="D83" s="101" t="s">
        <v>151</v>
      </c>
      <c r="E83" s="26" t="s">
        <v>24</v>
      </c>
      <c r="F83" s="34"/>
      <c r="G83" s="35"/>
      <c r="H83" s="120" t="s">
        <v>1198</v>
      </c>
      <c r="I83" s="14"/>
      <c r="J83" s="5" t="s">
        <v>157</v>
      </c>
      <c r="K83" s="6"/>
      <c r="L83" s="35"/>
      <c r="M83" s="115" t="s">
        <v>1198</v>
      </c>
      <c r="O83" s="5" t="s">
        <v>157</v>
      </c>
      <c r="P83" s="124">
        <v>645.2</v>
      </c>
      <c r="Q83" s="25">
        <v>43887</v>
      </c>
      <c r="R83" s="25">
        <v>43887</v>
      </c>
      <c r="S83" s="124">
        <v>645.2</v>
      </c>
    </row>
    <row r="84" spans="1:19" ht="27" customHeight="1">
      <c r="A84" s="43" t="s">
        <v>274</v>
      </c>
      <c r="B84" s="24" t="s">
        <v>70</v>
      </c>
      <c r="C84" s="24" t="s">
        <v>71</v>
      </c>
      <c r="D84" s="103" t="s">
        <v>275</v>
      </c>
      <c r="E84" s="26" t="s">
        <v>24</v>
      </c>
      <c r="F84" s="34"/>
      <c r="G84" s="35"/>
      <c r="H84" s="127" t="s">
        <v>1218</v>
      </c>
      <c r="I84" s="14"/>
      <c r="J84" s="14" t="s">
        <v>277</v>
      </c>
      <c r="K84" s="6"/>
      <c r="L84" s="35"/>
      <c r="M84" s="115" t="s">
        <v>1218</v>
      </c>
      <c r="O84" s="14" t="s">
        <v>277</v>
      </c>
      <c r="P84" s="124">
        <v>3500</v>
      </c>
      <c r="Q84" s="25">
        <v>43887</v>
      </c>
      <c r="R84" s="25">
        <v>43948</v>
      </c>
      <c r="S84" s="124">
        <f>1050</f>
        <v>1050</v>
      </c>
    </row>
    <row r="85" spans="1:19" ht="27" customHeight="1">
      <c r="A85" s="42" t="s">
        <v>262</v>
      </c>
      <c r="B85" s="24" t="s">
        <v>70</v>
      </c>
      <c r="C85" s="24" t="s">
        <v>71</v>
      </c>
      <c r="D85" s="101" t="s">
        <v>263</v>
      </c>
      <c r="E85" s="26" t="s">
        <v>24</v>
      </c>
      <c r="F85" s="34"/>
      <c r="G85" s="35"/>
      <c r="H85" s="119" t="s">
        <v>1193</v>
      </c>
      <c r="I85" s="14"/>
      <c r="J85" s="5" t="s">
        <v>143</v>
      </c>
      <c r="K85" s="6"/>
      <c r="L85" s="35"/>
      <c r="M85" s="115" t="s">
        <v>1193</v>
      </c>
      <c r="O85" s="5" t="s">
        <v>143</v>
      </c>
      <c r="P85" s="124">
        <v>51</v>
      </c>
      <c r="Q85" s="25">
        <v>43888</v>
      </c>
      <c r="R85" s="25">
        <v>43888</v>
      </c>
      <c r="S85" s="124">
        <v>51</v>
      </c>
    </row>
    <row r="86" spans="1:19" ht="27.75" customHeight="1">
      <c r="A86" s="42" t="s">
        <v>265</v>
      </c>
      <c r="B86" s="24" t="s">
        <v>70</v>
      </c>
      <c r="C86" s="24" t="s">
        <v>71</v>
      </c>
      <c r="D86" s="101" t="s">
        <v>107</v>
      </c>
      <c r="E86" s="26" t="s">
        <v>24</v>
      </c>
      <c r="F86" s="34"/>
      <c r="G86" s="35"/>
      <c r="H86" s="118" t="s">
        <v>1194</v>
      </c>
      <c r="I86" s="14"/>
      <c r="J86" s="5" t="s">
        <v>146</v>
      </c>
      <c r="K86" s="6"/>
      <c r="L86" s="35"/>
      <c r="M86" s="115" t="s">
        <v>1194</v>
      </c>
      <c r="O86" s="5" t="s">
        <v>146</v>
      </c>
      <c r="P86" s="124">
        <v>316.52</v>
      </c>
      <c r="Q86" s="25">
        <v>43889</v>
      </c>
      <c r="R86" s="25">
        <v>43889</v>
      </c>
      <c r="S86" s="124">
        <v>316.52</v>
      </c>
    </row>
    <row r="87" spans="1:19" ht="27" customHeight="1">
      <c r="A87" s="42" t="s">
        <v>267</v>
      </c>
      <c r="B87" s="24" t="s">
        <v>70</v>
      </c>
      <c r="C87" s="24" t="s">
        <v>71</v>
      </c>
      <c r="D87" s="101" t="s">
        <v>124</v>
      </c>
      <c r="E87" s="26" t="s">
        <v>24</v>
      </c>
      <c r="F87" s="34"/>
      <c r="G87" s="35"/>
      <c r="H87" s="118" t="s">
        <v>1194</v>
      </c>
      <c r="I87" s="14"/>
      <c r="J87" s="5" t="s">
        <v>146</v>
      </c>
      <c r="K87" s="6"/>
      <c r="L87" s="35"/>
      <c r="M87" s="115" t="s">
        <v>1194</v>
      </c>
      <c r="N87"/>
      <c r="O87" s="5" t="s">
        <v>146</v>
      </c>
      <c r="P87" s="124">
        <v>1840.08</v>
      </c>
      <c r="Q87" s="25">
        <v>43889</v>
      </c>
      <c r="R87" s="25">
        <v>43889</v>
      </c>
      <c r="S87" s="124">
        <v>1840.08</v>
      </c>
    </row>
    <row r="88" spans="1:19" ht="27" customHeight="1">
      <c r="A88" s="42" t="s">
        <v>269</v>
      </c>
      <c r="B88" s="24" t="s">
        <v>70</v>
      </c>
      <c r="C88" s="24" t="s">
        <v>71</v>
      </c>
      <c r="D88" s="101" t="s">
        <v>270</v>
      </c>
      <c r="E88" s="26" t="s">
        <v>24</v>
      </c>
      <c r="F88" s="34"/>
      <c r="G88" s="35"/>
      <c r="H88" s="128" t="s">
        <v>1219</v>
      </c>
      <c r="I88" s="14"/>
      <c r="J88" s="5" t="s">
        <v>271</v>
      </c>
      <c r="K88" s="6"/>
      <c r="L88" s="35"/>
      <c r="M88" s="115" t="s">
        <v>1219</v>
      </c>
      <c r="O88" s="5" t="s">
        <v>271</v>
      </c>
      <c r="P88" s="124">
        <v>310</v>
      </c>
      <c r="Q88" s="25">
        <v>43889</v>
      </c>
      <c r="R88" s="25">
        <v>43889</v>
      </c>
      <c r="S88" s="124">
        <v>310</v>
      </c>
    </row>
    <row r="89" spans="1:19" ht="27" customHeight="1">
      <c r="A89" s="43" t="s">
        <v>279</v>
      </c>
      <c r="B89" s="24" t="s">
        <v>70</v>
      </c>
      <c r="C89" s="24" t="s">
        <v>71</v>
      </c>
      <c r="D89" s="103" t="s">
        <v>83</v>
      </c>
      <c r="E89" s="26" t="s">
        <v>27</v>
      </c>
      <c r="F89" s="34"/>
      <c r="G89" s="35"/>
      <c r="H89" s="117" t="s">
        <v>1175</v>
      </c>
      <c r="I89" s="16"/>
      <c r="J89" s="5" t="s">
        <v>84</v>
      </c>
      <c r="K89" s="6"/>
      <c r="L89" s="35"/>
      <c r="M89" s="115" t="s">
        <v>1175</v>
      </c>
      <c r="O89" s="5" t="s">
        <v>84</v>
      </c>
      <c r="P89" s="124">
        <v>4168.86</v>
      </c>
      <c r="Q89" s="25">
        <v>43892</v>
      </c>
      <c r="R89" s="25">
        <v>43900</v>
      </c>
      <c r="S89" s="124">
        <v>4168.86</v>
      </c>
    </row>
    <row r="90" spans="1:19" ht="27" customHeight="1">
      <c r="A90" s="42" t="s">
        <v>280</v>
      </c>
      <c r="B90" s="24" t="s">
        <v>70</v>
      </c>
      <c r="C90" s="24" t="s">
        <v>71</v>
      </c>
      <c r="D90" s="101" t="s">
        <v>107</v>
      </c>
      <c r="E90" s="26" t="s">
        <v>24</v>
      </c>
      <c r="F90" s="34"/>
      <c r="G90" s="35"/>
      <c r="H90" s="115" t="s">
        <v>1220</v>
      </c>
      <c r="I90" s="14"/>
      <c r="J90" s="5" t="s">
        <v>281</v>
      </c>
      <c r="K90" s="6"/>
      <c r="L90" s="35"/>
      <c r="M90" s="115" t="s">
        <v>1220</v>
      </c>
      <c r="O90" s="5" t="s">
        <v>281</v>
      </c>
      <c r="P90" s="124">
        <v>22.7</v>
      </c>
      <c r="Q90" s="25">
        <v>43894</v>
      </c>
      <c r="R90" s="25">
        <v>43894</v>
      </c>
      <c r="S90" s="124">
        <v>22.7</v>
      </c>
    </row>
    <row r="91" spans="1:19" ht="27" customHeight="1">
      <c r="A91" s="43" t="s">
        <v>287</v>
      </c>
      <c r="B91" s="24" t="s">
        <v>70</v>
      </c>
      <c r="C91" s="24" t="s">
        <v>71</v>
      </c>
      <c r="D91" s="103" t="s">
        <v>288</v>
      </c>
      <c r="E91" s="26" t="s">
        <v>24</v>
      </c>
      <c r="F91" s="34"/>
      <c r="G91" s="35"/>
      <c r="H91" s="118" t="s">
        <v>1190</v>
      </c>
      <c r="I91" s="14"/>
      <c r="J91" s="5" t="s">
        <v>130</v>
      </c>
      <c r="K91" s="6"/>
      <c r="L91" s="35"/>
      <c r="M91" s="115" t="s">
        <v>1190</v>
      </c>
      <c r="O91" s="5" t="s">
        <v>130</v>
      </c>
      <c r="P91" s="124">
        <v>4400</v>
      </c>
      <c r="Q91" s="25">
        <v>43895</v>
      </c>
      <c r="R91" s="25">
        <v>43900</v>
      </c>
      <c r="S91" s="124">
        <v>4400</v>
      </c>
    </row>
    <row r="92" spans="1:19" ht="27" customHeight="1">
      <c r="A92" s="43" t="s">
        <v>282</v>
      </c>
      <c r="B92" s="24" t="s">
        <v>70</v>
      </c>
      <c r="C92" s="24" t="s">
        <v>71</v>
      </c>
      <c r="D92" s="101" t="s">
        <v>345</v>
      </c>
      <c r="E92" s="26" t="s">
        <v>24</v>
      </c>
      <c r="F92" s="34"/>
      <c r="G92" s="35"/>
      <c r="H92" s="119" t="s">
        <v>1185</v>
      </c>
      <c r="I92" s="14"/>
      <c r="J92" s="14" t="s">
        <v>108</v>
      </c>
      <c r="K92" s="6"/>
      <c r="L92" s="35"/>
      <c r="M92" s="115" t="s">
        <v>1185</v>
      </c>
      <c r="O92" s="14" t="s">
        <v>108</v>
      </c>
      <c r="P92" s="124">
        <v>1422.64</v>
      </c>
      <c r="Q92" s="25">
        <v>43895</v>
      </c>
      <c r="R92" s="25">
        <v>43900</v>
      </c>
      <c r="S92" s="124">
        <v>1422.64</v>
      </c>
    </row>
    <row r="93" spans="1:19" ht="27" customHeight="1">
      <c r="A93" s="43" t="s">
        <v>283</v>
      </c>
      <c r="B93" s="24" t="s">
        <v>70</v>
      </c>
      <c r="C93" s="24" t="s">
        <v>71</v>
      </c>
      <c r="D93" s="103" t="s">
        <v>169</v>
      </c>
      <c r="E93" s="26" t="s">
        <v>24</v>
      </c>
      <c r="F93" s="34"/>
      <c r="G93" s="35"/>
      <c r="H93" s="116" t="s">
        <v>1221</v>
      </c>
      <c r="I93" s="14"/>
      <c r="J93" s="5" t="s">
        <v>284</v>
      </c>
      <c r="K93" s="6"/>
      <c r="L93" s="35"/>
      <c r="M93" s="115" t="s">
        <v>1221</v>
      </c>
      <c r="O93" s="5" t="s">
        <v>284</v>
      </c>
      <c r="P93" s="124">
        <v>326.81</v>
      </c>
      <c r="Q93" s="25">
        <v>43895</v>
      </c>
      <c r="R93" s="25">
        <v>43900</v>
      </c>
      <c r="S93" s="124">
        <v>326.81</v>
      </c>
    </row>
    <row r="94" spans="1:19" ht="27" customHeight="1">
      <c r="A94" s="43" t="s">
        <v>285</v>
      </c>
      <c r="B94" s="24" t="s">
        <v>70</v>
      </c>
      <c r="C94" s="24" t="s">
        <v>71</v>
      </c>
      <c r="D94" s="103" t="s">
        <v>172</v>
      </c>
      <c r="E94" s="26" t="s">
        <v>27</v>
      </c>
      <c r="F94" s="34"/>
      <c r="G94" s="35"/>
      <c r="H94" s="117" t="s">
        <v>1222</v>
      </c>
      <c r="I94" s="14"/>
      <c r="J94" s="14" t="s">
        <v>232</v>
      </c>
      <c r="K94" s="6"/>
      <c r="L94" s="35"/>
      <c r="M94" s="115" t="s">
        <v>1222</v>
      </c>
      <c r="O94" s="14" t="s">
        <v>232</v>
      </c>
      <c r="P94" s="124">
        <v>45.08</v>
      </c>
      <c r="Q94" s="25">
        <v>43895</v>
      </c>
      <c r="R94" s="25">
        <v>43900</v>
      </c>
      <c r="S94" s="124">
        <v>45.08</v>
      </c>
    </row>
    <row r="95" spans="1:19" ht="27" customHeight="1">
      <c r="A95" s="43" t="s">
        <v>286</v>
      </c>
      <c r="B95" s="24" t="s">
        <v>70</v>
      </c>
      <c r="C95" s="24" t="s">
        <v>71</v>
      </c>
      <c r="D95" s="103" t="s">
        <v>172</v>
      </c>
      <c r="E95" s="26" t="s">
        <v>24</v>
      </c>
      <c r="F95" s="34"/>
      <c r="G95" s="35"/>
      <c r="H95" s="118" t="s">
        <v>1194</v>
      </c>
      <c r="I95" s="14"/>
      <c r="J95" s="5" t="s">
        <v>146</v>
      </c>
      <c r="K95" s="6"/>
      <c r="L95" s="35"/>
      <c r="M95" s="115" t="s">
        <v>1194</v>
      </c>
      <c r="O95" s="5" t="s">
        <v>146</v>
      </c>
      <c r="P95" s="124">
        <v>548.38</v>
      </c>
      <c r="Q95" s="25">
        <v>43895</v>
      </c>
      <c r="R95" s="25">
        <v>43900</v>
      </c>
      <c r="S95" s="124">
        <v>548.38</v>
      </c>
    </row>
    <row r="96" spans="1:19" ht="27" customHeight="1">
      <c r="A96" s="43" t="s">
        <v>456</v>
      </c>
      <c r="B96" s="24" t="s">
        <v>70</v>
      </c>
      <c r="C96" s="24" t="s">
        <v>71</v>
      </c>
      <c r="D96" s="103" t="s">
        <v>289</v>
      </c>
      <c r="E96" s="26" t="s">
        <v>24</v>
      </c>
      <c r="F96" s="34"/>
      <c r="G96" s="35"/>
      <c r="H96" s="116" t="s">
        <v>1223</v>
      </c>
      <c r="I96" s="14"/>
      <c r="J96" s="14" t="s">
        <v>290</v>
      </c>
      <c r="K96" s="6"/>
      <c r="L96" s="35"/>
      <c r="M96" s="115" t="s">
        <v>1223</v>
      </c>
      <c r="O96" s="14" t="s">
        <v>290</v>
      </c>
      <c r="P96" s="124">
        <v>150</v>
      </c>
      <c r="Q96" s="25">
        <v>43899</v>
      </c>
      <c r="R96" s="25" t="s">
        <v>291</v>
      </c>
      <c r="S96" s="124">
        <v>150</v>
      </c>
    </row>
    <row r="97" spans="1:19" ht="27" customHeight="1">
      <c r="A97" s="43" t="s">
        <v>295</v>
      </c>
      <c r="B97" s="24" t="s">
        <v>70</v>
      </c>
      <c r="C97" s="24" t="s">
        <v>71</v>
      </c>
      <c r="D97" s="103" t="s">
        <v>293</v>
      </c>
      <c r="E97" s="26" t="s">
        <v>24</v>
      </c>
      <c r="F97" s="34"/>
      <c r="G97" s="35"/>
      <c r="H97" s="116" t="s">
        <v>1224</v>
      </c>
      <c r="I97" s="14"/>
      <c r="J97" s="14" t="s">
        <v>294</v>
      </c>
      <c r="K97" s="6"/>
      <c r="L97" s="35"/>
      <c r="M97" s="115" t="s">
        <v>1224</v>
      </c>
      <c r="O97" s="14" t="s">
        <v>294</v>
      </c>
      <c r="P97" s="124">
        <v>1520</v>
      </c>
      <c r="Q97" s="25">
        <v>43899</v>
      </c>
      <c r="R97" s="25">
        <v>43910</v>
      </c>
      <c r="S97" s="124">
        <v>1520</v>
      </c>
    </row>
    <row r="98" spans="1:19" ht="27" customHeight="1">
      <c r="A98" s="43" t="s">
        <v>292</v>
      </c>
      <c r="B98" s="24" t="s">
        <v>70</v>
      </c>
      <c r="C98" s="24" t="s">
        <v>71</v>
      </c>
      <c r="D98" s="103" t="s">
        <v>83</v>
      </c>
      <c r="E98" s="26" t="s">
        <v>27</v>
      </c>
      <c r="F98" s="34"/>
      <c r="G98" s="35"/>
      <c r="H98" s="117" t="s">
        <v>1175</v>
      </c>
      <c r="I98" s="16"/>
      <c r="J98" s="14" t="s">
        <v>84</v>
      </c>
      <c r="K98" s="6"/>
      <c r="L98" s="35"/>
      <c r="M98" s="115" t="s">
        <v>1175</v>
      </c>
      <c r="O98" s="14" t="s">
        <v>84</v>
      </c>
      <c r="P98" s="124">
        <v>3907.35</v>
      </c>
      <c r="Q98" s="25">
        <v>43899</v>
      </c>
      <c r="R98" s="25">
        <v>43907</v>
      </c>
      <c r="S98" s="124">
        <v>3907.35</v>
      </c>
    </row>
    <row r="99" spans="1:19" ht="27" customHeight="1">
      <c r="A99" s="42" t="s">
        <v>296</v>
      </c>
      <c r="B99" s="24" t="s">
        <v>70</v>
      </c>
      <c r="C99" s="24" t="s">
        <v>71</v>
      </c>
      <c r="D99" s="101" t="s">
        <v>298</v>
      </c>
      <c r="E99" s="26" t="s">
        <v>24</v>
      </c>
      <c r="F99" s="34"/>
      <c r="G99" s="35"/>
      <c r="H99" s="118" t="s">
        <v>1206</v>
      </c>
      <c r="I99" s="14"/>
      <c r="J99" s="5" t="s">
        <v>195</v>
      </c>
      <c r="K99" s="6"/>
      <c r="L99" s="35"/>
      <c r="M99" s="115" t="s">
        <v>1206</v>
      </c>
      <c r="O99" s="5" t="s">
        <v>195</v>
      </c>
      <c r="P99" s="124">
        <v>480.48</v>
      </c>
      <c r="Q99" s="25">
        <v>43900</v>
      </c>
      <c r="R99" s="25">
        <v>43900</v>
      </c>
      <c r="S99" s="124">
        <v>480.48</v>
      </c>
    </row>
    <row r="100" spans="1:19" ht="27" customHeight="1">
      <c r="A100" s="43" t="s">
        <v>299</v>
      </c>
      <c r="B100" s="24" t="s">
        <v>70</v>
      </c>
      <c r="C100" s="24" t="s">
        <v>71</v>
      </c>
      <c r="D100" s="103" t="s">
        <v>300</v>
      </c>
      <c r="E100" s="26" t="s">
        <v>24</v>
      </c>
      <c r="F100" s="34"/>
      <c r="G100" s="35"/>
      <c r="H100" s="129" t="s">
        <v>1225</v>
      </c>
      <c r="I100" s="14"/>
      <c r="J100" s="14" t="s">
        <v>301</v>
      </c>
      <c r="K100" s="6"/>
      <c r="L100" s="35"/>
      <c r="M100" s="115" t="s">
        <v>1225</v>
      </c>
      <c r="O100" s="14" t="s">
        <v>301</v>
      </c>
      <c r="P100" s="124">
        <v>1067.5</v>
      </c>
      <c r="Q100" s="25">
        <v>43900</v>
      </c>
      <c r="R100" s="25">
        <v>43910</v>
      </c>
      <c r="S100" s="124">
        <v>1067.5</v>
      </c>
    </row>
    <row r="101" spans="1:19" ht="27" customHeight="1">
      <c r="A101" s="43" t="s">
        <v>457</v>
      </c>
      <c r="B101" s="24" t="s">
        <v>70</v>
      </c>
      <c r="C101" s="24" t="s">
        <v>71</v>
      </c>
      <c r="D101" s="103" t="s">
        <v>303</v>
      </c>
      <c r="E101" s="26" t="s">
        <v>24</v>
      </c>
      <c r="F101" s="34"/>
      <c r="G101" s="35"/>
      <c r="H101" s="129" t="s">
        <v>1226</v>
      </c>
      <c r="I101" s="14"/>
      <c r="J101" s="14" t="s">
        <v>302</v>
      </c>
      <c r="K101" s="6"/>
      <c r="L101" s="35"/>
      <c r="M101" s="115" t="s">
        <v>1226</v>
      </c>
      <c r="O101" s="14" t="s">
        <v>302</v>
      </c>
      <c r="P101" s="124">
        <v>410</v>
      </c>
      <c r="Q101" s="25">
        <v>43902</v>
      </c>
      <c r="R101" s="25">
        <v>43933</v>
      </c>
      <c r="S101" s="124">
        <v>410</v>
      </c>
    </row>
    <row r="102" spans="1:19" ht="27" customHeight="1">
      <c r="A102" s="43" t="s">
        <v>304</v>
      </c>
      <c r="B102" s="24" t="s">
        <v>70</v>
      </c>
      <c r="C102" s="24" t="s">
        <v>71</v>
      </c>
      <c r="D102" s="101" t="s">
        <v>83</v>
      </c>
      <c r="E102" s="26" t="s">
        <v>27</v>
      </c>
      <c r="F102" s="42"/>
      <c r="G102" s="42"/>
      <c r="H102" s="117" t="s">
        <v>1175</v>
      </c>
      <c r="I102" s="16"/>
      <c r="J102" s="5" t="s">
        <v>84</v>
      </c>
      <c r="K102" s="6"/>
      <c r="L102" s="35"/>
      <c r="M102" s="115" t="s">
        <v>1175</v>
      </c>
      <c r="O102" s="5" t="s">
        <v>84</v>
      </c>
      <c r="P102" s="124">
        <v>4028.23</v>
      </c>
      <c r="Q102" s="25">
        <v>43902</v>
      </c>
      <c r="R102" s="25">
        <v>43914</v>
      </c>
      <c r="S102" s="124">
        <v>4028.23</v>
      </c>
    </row>
    <row r="103" spans="1:19" ht="27" customHeight="1">
      <c r="A103" s="43" t="s">
        <v>305</v>
      </c>
      <c r="B103" s="24" t="s">
        <v>70</v>
      </c>
      <c r="C103" s="24" t="s">
        <v>71</v>
      </c>
      <c r="D103" s="101" t="s">
        <v>83</v>
      </c>
      <c r="E103" s="26" t="s">
        <v>27</v>
      </c>
      <c r="F103" s="42"/>
      <c r="G103" s="42"/>
      <c r="H103" s="117" t="s">
        <v>1175</v>
      </c>
      <c r="I103" s="16"/>
      <c r="J103" s="5" t="s">
        <v>84</v>
      </c>
      <c r="K103" s="6"/>
      <c r="L103" s="35"/>
      <c r="M103" s="115" t="s">
        <v>1175</v>
      </c>
      <c r="O103" s="5" t="s">
        <v>84</v>
      </c>
      <c r="P103" s="124">
        <v>4670.67</v>
      </c>
      <c r="Q103" s="25">
        <v>43902</v>
      </c>
      <c r="R103" s="25">
        <v>43921</v>
      </c>
      <c r="S103" s="124">
        <v>4670.67</v>
      </c>
    </row>
    <row r="104" spans="1:19" ht="27" customHeight="1">
      <c r="A104" s="43" t="s">
        <v>306</v>
      </c>
      <c r="B104" s="24" t="s">
        <v>70</v>
      </c>
      <c r="C104" s="24" t="s">
        <v>71</v>
      </c>
      <c r="D104" s="103" t="s">
        <v>76</v>
      </c>
      <c r="E104" s="26" t="s">
        <v>24</v>
      </c>
      <c r="F104" s="34"/>
      <c r="G104" s="35"/>
      <c r="H104" s="115" t="s">
        <v>1173</v>
      </c>
      <c r="I104" s="14"/>
      <c r="J104" s="14" t="s">
        <v>79</v>
      </c>
      <c r="K104" s="6"/>
      <c r="L104" s="35"/>
      <c r="M104" s="115" t="s">
        <v>1173</v>
      </c>
      <c r="O104" s="14" t="s">
        <v>79</v>
      </c>
      <c r="P104" s="124">
        <v>750</v>
      </c>
      <c r="Q104" s="25">
        <v>43903</v>
      </c>
      <c r="R104" s="25">
        <v>43903</v>
      </c>
      <c r="S104" s="124">
        <v>750</v>
      </c>
    </row>
    <row r="105" spans="1:19" ht="27" customHeight="1">
      <c r="A105" s="43" t="s">
        <v>458</v>
      </c>
      <c r="B105" s="24" t="s">
        <v>70</v>
      </c>
      <c r="C105" s="24" t="s">
        <v>71</v>
      </c>
      <c r="D105" s="103" t="s">
        <v>427</v>
      </c>
      <c r="E105" s="26" t="s">
        <v>24</v>
      </c>
      <c r="F105" s="34"/>
      <c r="G105" s="35"/>
      <c r="H105" s="115" t="s">
        <v>1227</v>
      </c>
      <c r="I105" s="14"/>
      <c r="J105" s="14" t="s">
        <v>310</v>
      </c>
      <c r="K105" s="6"/>
      <c r="L105" s="35"/>
      <c r="M105" s="115" t="s">
        <v>1227</v>
      </c>
      <c r="O105" s="14" t="s">
        <v>310</v>
      </c>
      <c r="P105" s="124">
        <v>402.09</v>
      </c>
      <c r="Q105" s="25">
        <v>43903</v>
      </c>
      <c r="R105" s="25">
        <v>43903</v>
      </c>
      <c r="S105" s="124">
        <v>402.09</v>
      </c>
    </row>
    <row r="106" spans="1:19" ht="27" customHeight="1">
      <c r="A106" s="43" t="s">
        <v>312</v>
      </c>
      <c r="B106" s="24" t="s">
        <v>70</v>
      </c>
      <c r="C106" s="24" t="s">
        <v>71</v>
      </c>
      <c r="D106" s="103" t="s">
        <v>300</v>
      </c>
      <c r="E106" s="26" t="s">
        <v>24</v>
      </c>
      <c r="F106" s="34"/>
      <c r="G106" s="35"/>
      <c r="H106" s="126">
        <v>12078721003</v>
      </c>
      <c r="I106" s="14"/>
      <c r="J106" s="5" t="s">
        <v>311</v>
      </c>
      <c r="K106" s="6"/>
      <c r="L106" s="35"/>
      <c r="M106" s="115">
        <v>12078721003</v>
      </c>
      <c r="O106" s="5" t="s">
        <v>311</v>
      </c>
      <c r="P106" s="124">
        <v>5000</v>
      </c>
      <c r="Q106" s="25">
        <v>43903</v>
      </c>
      <c r="R106" s="25">
        <v>43903</v>
      </c>
      <c r="S106" s="124">
        <v>5000</v>
      </c>
    </row>
    <row r="107" spans="1:19" ht="27" customHeight="1">
      <c r="A107" s="43" t="s">
        <v>308</v>
      </c>
      <c r="B107" s="24" t="s">
        <v>70</v>
      </c>
      <c r="C107" s="24" t="s">
        <v>71</v>
      </c>
      <c r="D107" s="103" t="s">
        <v>309</v>
      </c>
      <c r="E107" s="26" t="s">
        <v>24</v>
      </c>
      <c r="F107" s="34"/>
      <c r="G107" s="35"/>
      <c r="H107" s="115" t="s">
        <v>1227</v>
      </c>
      <c r="I107" s="14"/>
      <c r="J107" s="5" t="s">
        <v>310</v>
      </c>
      <c r="K107" s="6"/>
      <c r="L107" s="35"/>
      <c r="M107" s="115" t="s">
        <v>1227</v>
      </c>
      <c r="O107" s="5" t="s">
        <v>310</v>
      </c>
      <c r="P107" s="124">
        <v>515.5</v>
      </c>
      <c r="Q107" s="25">
        <v>43903</v>
      </c>
      <c r="R107" s="25">
        <v>43903</v>
      </c>
      <c r="S107" s="124">
        <v>515.5</v>
      </c>
    </row>
    <row r="108" spans="1:19" ht="27" customHeight="1">
      <c r="A108" s="43" t="s">
        <v>459</v>
      </c>
      <c r="B108" s="24" t="s">
        <v>70</v>
      </c>
      <c r="C108" s="24" t="s">
        <v>71</v>
      </c>
      <c r="D108" s="103" t="s">
        <v>469</v>
      </c>
      <c r="E108" s="26" t="s">
        <v>24</v>
      </c>
      <c r="F108" s="34"/>
      <c r="G108" s="35"/>
      <c r="H108" s="126" t="s">
        <v>1228</v>
      </c>
      <c r="I108" s="14"/>
      <c r="J108" s="14" t="s">
        <v>470</v>
      </c>
      <c r="K108" s="6"/>
      <c r="L108" s="35"/>
      <c r="M108" s="115" t="s">
        <v>1228</v>
      </c>
      <c r="O108" s="14" t="s">
        <v>470</v>
      </c>
      <c r="P108" s="124">
        <v>131.11</v>
      </c>
      <c r="Q108" s="25">
        <v>43903</v>
      </c>
      <c r="R108" s="25">
        <v>43903</v>
      </c>
      <c r="S108" s="124">
        <v>131.11</v>
      </c>
    </row>
    <row r="109" spans="1:19" ht="27" customHeight="1">
      <c r="A109" s="43" t="s">
        <v>313</v>
      </c>
      <c r="B109" s="24" t="s">
        <v>70</v>
      </c>
      <c r="C109" s="24" t="s">
        <v>71</v>
      </c>
      <c r="D109" s="103" t="s">
        <v>101</v>
      </c>
      <c r="E109" s="26" t="s">
        <v>24</v>
      </c>
      <c r="F109" s="34"/>
      <c r="G109" s="35"/>
      <c r="H109" s="119" t="s">
        <v>1182</v>
      </c>
      <c r="I109" s="14"/>
      <c r="J109" s="5" t="s">
        <v>102</v>
      </c>
      <c r="K109" s="6"/>
      <c r="L109" s="35"/>
      <c r="M109" s="115" t="s">
        <v>1182</v>
      </c>
      <c r="O109" s="5" t="s">
        <v>102</v>
      </c>
      <c r="P109" s="124">
        <v>326</v>
      </c>
      <c r="Q109" s="25">
        <v>43906</v>
      </c>
      <c r="R109" s="25">
        <v>43910</v>
      </c>
      <c r="S109" s="124">
        <v>326</v>
      </c>
    </row>
    <row r="110" spans="1:19" ht="27" customHeight="1">
      <c r="A110" s="43" t="s">
        <v>314</v>
      </c>
      <c r="B110" s="24" t="s">
        <v>70</v>
      </c>
      <c r="C110" s="24" t="s">
        <v>71</v>
      </c>
      <c r="D110" s="101" t="s">
        <v>116</v>
      </c>
      <c r="E110" s="26" t="s">
        <v>24</v>
      </c>
      <c r="F110" s="42"/>
      <c r="G110" s="42"/>
      <c r="H110" s="118" t="s">
        <v>1187</v>
      </c>
      <c r="I110" s="42"/>
      <c r="J110" s="5" t="s">
        <v>117</v>
      </c>
      <c r="K110" s="42"/>
      <c r="L110" s="42"/>
      <c r="M110" s="115" t="s">
        <v>1187</v>
      </c>
      <c r="O110" s="5" t="s">
        <v>117</v>
      </c>
      <c r="P110" s="124">
        <v>370</v>
      </c>
      <c r="Q110" s="25">
        <v>43907</v>
      </c>
      <c r="R110" s="25">
        <v>43907</v>
      </c>
      <c r="S110" s="124">
        <v>370</v>
      </c>
    </row>
    <row r="111" spans="1:19" ht="27" customHeight="1">
      <c r="A111" s="43" t="s">
        <v>316</v>
      </c>
      <c r="B111" s="24" t="s">
        <v>70</v>
      </c>
      <c r="C111" s="24" t="s">
        <v>71</v>
      </c>
      <c r="D111" s="103" t="s">
        <v>320</v>
      </c>
      <c r="E111" s="26" t="s">
        <v>24</v>
      </c>
      <c r="F111" s="42"/>
      <c r="G111" s="42"/>
      <c r="H111" s="118">
        <v>14437691000</v>
      </c>
      <c r="I111" s="42"/>
      <c r="J111" s="5" t="s">
        <v>317</v>
      </c>
      <c r="K111" s="42"/>
      <c r="L111" s="42"/>
      <c r="M111" s="115">
        <v>14437691000</v>
      </c>
      <c r="O111" s="5" t="s">
        <v>317</v>
      </c>
      <c r="P111" s="124">
        <v>320</v>
      </c>
      <c r="Q111" s="25">
        <v>43907</v>
      </c>
      <c r="R111" s="25">
        <v>43907</v>
      </c>
      <c r="S111" s="124">
        <v>320</v>
      </c>
    </row>
    <row r="112" spans="1:19" ht="27" customHeight="1">
      <c r="A112" s="43" t="s">
        <v>318</v>
      </c>
      <c r="B112" s="24" t="s">
        <v>70</v>
      </c>
      <c r="C112" s="24" t="s">
        <v>71</v>
      </c>
      <c r="D112" s="103" t="s">
        <v>319</v>
      </c>
      <c r="E112" s="26" t="s">
        <v>24</v>
      </c>
      <c r="F112" s="34"/>
      <c r="G112" s="35"/>
      <c r="H112" s="126">
        <v>15189081001</v>
      </c>
      <c r="I112" s="14"/>
      <c r="J112" s="5" t="s">
        <v>321</v>
      </c>
      <c r="K112" s="6"/>
      <c r="L112" s="35"/>
      <c r="M112" s="115">
        <v>15189081001</v>
      </c>
      <c r="O112" s="5" t="s">
        <v>321</v>
      </c>
      <c r="P112" s="124">
        <v>1680</v>
      </c>
      <c r="Q112" s="25">
        <v>43908</v>
      </c>
      <c r="R112" s="25">
        <v>43920</v>
      </c>
      <c r="S112" s="124">
        <v>1680</v>
      </c>
    </row>
    <row r="113" spans="1:19" ht="27" customHeight="1">
      <c r="A113" s="43" t="s">
        <v>322</v>
      </c>
      <c r="B113" s="24" t="s">
        <v>70</v>
      </c>
      <c r="C113" s="24" t="s">
        <v>71</v>
      </c>
      <c r="D113" s="103" t="s">
        <v>323</v>
      </c>
      <c r="E113" s="26" t="s">
        <v>24</v>
      </c>
      <c r="F113" s="34"/>
      <c r="G113" s="35"/>
      <c r="H113" s="118" t="s">
        <v>1196</v>
      </c>
      <c r="I113" s="14"/>
      <c r="J113" s="14" t="s">
        <v>152</v>
      </c>
      <c r="K113" s="6"/>
      <c r="L113" s="35"/>
      <c r="M113" s="115" t="s">
        <v>1196</v>
      </c>
      <c r="O113" s="14" t="s">
        <v>152</v>
      </c>
      <c r="P113" s="124">
        <v>672.13</v>
      </c>
      <c r="Q113" s="25">
        <v>43908</v>
      </c>
      <c r="R113" s="25">
        <v>43908</v>
      </c>
      <c r="S113" s="124">
        <v>672.13</v>
      </c>
    </row>
    <row r="114" spans="1:19" ht="27" customHeight="1">
      <c r="A114" s="43" t="s">
        <v>324</v>
      </c>
      <c r="B114" s="24" t="s">
        <v>70</v>
      </c>
      <c r="C114" s="24" t="s">
        <v>71</v>
      </c>
      <c r="D114" s="103" t="s">
        <v>326</v>
      </c>
      <c r="E114" s="26" t="s">
        <v>24</v>
      </c>
      <c r="F114" s="34"/>
      <c r="G114" s="35"/>
      <c r="H114" s="117" t="s">
        <v>1229</v>
      </c>
      <c r="I114" s="14"/>
      <c r="J114" s="14" t="s">
        <v>325</v>
      </c>
      <c r="K114" s="6"/>
      <c r="L114" s="35"/>
      <c r="M114" s="115" t="s">
        <v>1229</v>
      </c>
      <c r="O114" s="14" t="s">
        <v>325</v>
      </c>
      <c r="P114" s="124">
        <v>830</v>
      </c>
      <c r="Q114" s="25">
        <v>43908</v>
      </c>
      <c r="R114" s="25">
        <v>43908</v>
      </c>
      <c r="S114" s="124">
        <v>830</v>
      </c>
    </row>
    <row r="115" spans="1:19" ht="27" customHeight="1">
      <c r="A115" s="43" t="s">
        <v>327</v>
      </c>
      <c r="B115" s="24" t="s">
        <v>70</v>
      </c>
      <c r="C115" s="24" t="s">
        <v>71</v>
      </c>
      <c r="D115" s="101" t="s">
        <v>96</v>
      </c>
      <c r="E115" s="26" t="s">
        <v>24</v>
      </c>
      <c r="F115" s="42"/>
      <c r="G115" s="42"/>
      <c r="H115" s="118" t="s">
        <v>1181</v>
      </c>
      <c r="I115" s="42"/>
      <c r="J115" s="14" t="s">
        <v>756</v>
      </c>
      <c r="K115" s="42"/>
      <c r="L115" s="42"/>
      <c r="M115" s="115" t="s">
        <v>1181</v>
      </c>
      <c r="O115" s="14" t="s">
        <v>756</v>
      </c>
      <c r="P115" s="124">
        <v>150.85</v>
      </c>
      <c r="Q115" s="25">
        <v>43909</v>
      </c>
      <c r="R115" s="25">
        <v>43909</v>
      </c>
      <c r="S115" s="124">
        <v>150.85</v>
      </c>
    </row>
    <row r="116" spans="1:19" ht="27" customHeight="1">
      <c r="A116" s="43" t="s">
        <v>331</v>
      </c>
      <c r="B116" s="24" t="s">
        <v>70</v>
      </c>
      <c r="C116" s="24" t="s">
        <v>71</v>
      </c>
      <c r="D116" s="103" t="s">
        <v>332</v>
      </c>
      <c r="E116" s="26" t="s">
        <v>24</v>
      </c>
      <c r="F116" s="34"/>
      <c r="G116" s="35"/>
      <c r="H116" s="117" t="s">
        <v>1230</v>
      </c>
      <c r="I116" s="14"/>
      <c r="J116" s="5" t="s">
        <v>333</v>
      </c>
      <c r="K116" s="6"/>
      <c r="L116" s="35"/>
      <c r="M116" s="115" t="s">
        <v>1230</v>
      </c>
      <c r="O116" s="5" t="s">
        <v>333</v>
      </c>
      <c r="P116" s="124">
        <v>112</v>
      </c>
      <c r="Q116" s="25">
        <v>43909</v>
      </c>
      <c r="R116" s="25">
        <v>43909</v>
      </c>
      <c r="S116" s="124">
        <v>112</v>
      </c>
    </row>
    <row r="117" spans="1:19" ht="27" customHeight="1">
      <c r="A117" s="43" t="s">
        <v>329</v>
      </c>
      <c r="B117" s="24" t="s">
        <v>70</v>
      </c>
      <c r="C117" s="24" t="s">
        <v>71</v>
      </c>
      <c r="D117" s="103" t="s">
        <v>330</v>
      </c>
      <c r="E117" s="26" t="s">
        <v>24</v>
      </c>
      <c r="F117" s="34"/>
      <c r="G117" s="35"/>
      <c r="H117" s="116" t="s">
        <v>1224</v>
      </c>
      <c r="I117" s="14"/>
      <c r="J117" s="5" t="s">
        <v>294</v>
      </c>
      <c r="K117" s="6"/>
      <c r="L117" s="35"/>
      <c r="M117" s="115" t="s">
        <v>1224</v>
      </c>
      <c r="O117" s="5" t="s">
        <v>294</v>
      </c>
      <c r="P117" s="124">
        <v>949.88</v>
      </c>
      <c r="Q117" s="25">
        <v>43909</v>
      </c>
      <c r="R117" s="25">
        <v>43909</v>
      </c>
      <c r="S117" s="124">
        <v>949.88</v>
      </c>
    </row>
    <row r="118" spans="1:19" ht="27" customHeight="1">
      <c r="A118" s="42" t="s">
        <v>336</v>
      </c>
      <c r="B118" s="24" t="s">
        <v>70</v>
      </c>
      <c r="C118" s="24" t="s">
        <v>71</v>
      </c>
      <c r="D118" s="101" t="s">
        <v>124</v>
      </c>
      <c r="E118" s="26" t="s">
        <v>24</v>
      </c>
      <c r="F118" s="34"/>
      <c r="G118" s="35"/>
      <c r="H118" s="118" t="s">
        <v>1186</v>
      </c>
      <c r="I118" s="16"/>
      <c r="J118" s="5" t="s">
        <v>113</v>
      </c>
      <c r="K118" s="6"/>
      <c r="L118" s="35"/>
      <c r="M118" s="115" t="s">
        <v>1186</v>
      </c>
      <c r="O118" s="5" t="s">
        <v>113</v>
      </c>
      <c r="P118" s="124">
        <v>2733.6</v>
      </c>
      <c r="Q118" s="25">
        <v>43910</v>
      </c>
      <c r="R118" s="25">
        <v>43910</v>
      </c>
      <c r="S118" s="124">
        <v>2733.6</v>
      </c>
    </row>
    <row r="119" spans="1:19" ht="27" customHeight="1">
      <c r="A119" s="42" t="s">
        <v>338</v>
      </c>
      <c r="B119" s="24" t="s">
        <v>70</v>
      </c>
      <c r="C119" s="24" t="s">
        <v>71</v>
      </c>
      <c r="D119" s="101" t="s">
        <v>135</v>
      </c>
      <c r="E119" s="26" t="s">
        <v>24</v>
      </c>
      <c r="F119" s="34"/>
      <c r="G119" s="35"/>
      <c r="H119" s="119" t="s">
        <v>1191</v>
      </c>
      <c r="I119" s="14"/>
      <c r="J119" s="5" t="s">
        <v>136</v>
      </c>
      <c r="K119" s="6"/>
      <c r="L119" s="35"/>
      <c r="M119" s="115" t="s">
        <v>1191</v>
      </c>
      <c r="O119" s="5" t="s">
        <v>136</v>
      </c>
      <c r="P119" s="124">
        <v>2759.4</v>
      </c>
      <c r="Q119" s="25">
        <v>43910</v>
      </c>
      <c r="R119" s="25">
        <v>43910</v>
      </c>
      <c r="S119" s="124">
        <v>2759.4</v>
      </c>
    </row>
    <row r="120" spans="1:19" ht="27" customHeight="1">
      <c r="A120" s="42" t="s">
        <v>339</v>
      </c>
      <c r="B120" s="24" t="s">
        <v>70</v>
      </c>
      <c r="C120" s="24" t="s">
        <v>71</v>
      </c>
      <c r="D120" s="101" t="s">
        <v>124</v>
      </c>
      <c r="E120" s="26" t="s">
        <v>24</v>
      </c>
      <c r="F120" s="34"/>
      <c r="G120" s="35"/>
      <c r="H120" s="119" t="s">
        <v>1185</v>
      </c>
      <c r="I120" s="14"/>
      <c r="J120" s="5" t="s">
        <v>108</v>
      </c>
      <c r="K120" s="6"/>
      <c r="L120" s="35"/>
      <c r="M120" s="115" t="s">
        <v>1185</v>
      </c>
      <c r="O120" s="5" t="s">
        <v>108</v>
      </c>
      <c r="P120" s="124">
        <v>4511.77</v>
      </c>
      <c r="Q120" s="25">
        <v>43910</v>
      </c>
      <c r="R120" s="25">
        <v>43910</v>
      </c>
      <c r="S120" s="124">
        <v>4511.77</v>
      </c>
    </row>
    <row r="121" spans="1:19" ht="27" customHeight="1">
      <c r="A121" s="42" t="s">
        <v>342</v>
      </c>
      <c r="B121" s="24" t="s">
        <v>70</v>
      </c>
      <c r="C121" s="24" t="s">
        <v>71</v>
      </c>
      <c r="D121" s="101" t="s">
        <v>151</v>
      </c>
      <c r="E121" s="26" t="s">
        <v>24</v>
      </c>
      <c r="F121" s="34"/>
      <c r="G121" s="35"/>
      <c r="H121" s="120" t="s">
        <v>1198</v>
      </c>
      <c r="I121" s="14"/>
      <c r="J121" s="5" t="s">
        <v>157</v>
      </c>
      <c r="K121" s="6"/>
      <c r="L121" s="35"/>
      <c r="M121" s="115" t="s">
        <v>1198</v>
      </c>
      <c r="O121" s="5" t="s">
        <v>157</v>
      </c>
      <c r="P121" s="124">
        <v>243.98</v>
      </c>
      <c r="Q121" s="25">
        <v>43910</v>
      </c>
      <c r="R121" s="25">
        <v>43910</v>
      </c>
      <c r="S121" s="124">
        <v>243.98</v>
      </c>
    </row>
    <row r="122" spans="1:19" ht="27" customHeight="1">
      <c r="A122" s="42" t="s">
        <v>344</v>
      </c>
      <c r="B122" s="24" t="s">
        <v>70</v>
      </c>
      <c r="C122" s="24" t="s">
        <v>71</v>
      </c>
      <c r="D122" s="101" t="s">
        <v>345</v>
      </c>
      <c r="E122" s="26" t="s">
        <v>24</v>
      </c>
      <c r="F122" s="34"/>
      <c r="G122" s="35"/>
      <c r="H122" s="116" t="s">
        <v>1221</v>
      </c>
      <c r="I122" s="14"/>
      <c r="J122" s="5" t="s">
        <v>284</v>
      </c>
      <c r="K122" s="6"/>
      <c r="L122" s="35"/>
      <c r="M122" s="115" t="s">
        <v>1221</v>
      </c>
      <c r="O122" s="5" t="s">
        <v>284</v>
      </c>
      <c r="P122" s="124">
        <v>93.44</v>
      </c>
      <c r="Q122" s="25">
        <v>43913</v>
      </c>
      <c r="R122" s="25">
        <v>43913</v>
      </c>
      <c r="S122" s="124">
        <v>93.44</v>
      </c>
    </row>
    <row r="123" spans="1:19" ht="27" customHeight="1">
      <c r="A123" s="42" t="s">
        <v>347</v>
      </c>
      <c r="B123" s="24" t="s">
        <v>70</v>
      </c>
      <c r="C123" s="24" t="s">
        <v>71</v>
      </c>
      <c r="D123" s="101" t="s">
        <v>124</v>
      </c>
      <c r="E123" s="26" t="s">
        <v>24</v>
      </c>
      <c r="F123" s="34"/>
      <c r="G123" s="35"/>
      <c r="H123" s="117" t="s">
        <v>1222</v>
      </c>
      <c r="I123" s="14"/>
      <c r="J123" s="5" t="s">
        <v>232</v>
      </c>
      <c r="K123" s="6"/>
      <c r="L123" s="35"/>
      <c r="M123" s="115" t="s">
        <v>1222</v>
      </c>
      <c r="O123" s="5" t="s">
        <v>232</v>
      </c>
      <c r="P123" s="124">
        <v>105</v>
      </c>
      <c r="Q123" s="25">
        <v>43913</v>
      </c>
      <c r="R123" s="25">
        <v>43913</v>
      </c>
      <c r="S123" s="124">
        <v>105</v>
      </c>
    </row>
    <row r="124" spans="1:19" ht="27" customHeight="1">
      <c r="A124" s="42" t="s">
        <v>349</v>
      </c>
      <c r="B124" s="24" t="s">
        <v>70</v>
      </c>
      <c r="C124" s="24" t="s">
        <v>71</v>
      </c>
      <c r="D124" s="101" t="s">
        <v>124</v>
      </c>
      <c r="E124" s="26" t="s">
        <v>24</v>
      </c>
      <c r="F124" s="34"/>
      <c r="G124" s="35"/>
      <c r="H124" s="118" t="s">
        <v>1194</v>
      </c>
      <c r="I124" s="14"/>
      <c r="J124" s="5" t="s">
        <v>146</v>
      </c>
      <c r="K124" s="6"/>
      <c r="L124" s="35"/>
      <c r="M124" s="115" t="s">
        <v>1194</v>
      </c>
      <c r="O124" s="5" t="s">
        <v>146</v>
      </c>
      <c r="P124" s="124">
        <v>4569.99</v>
      </c>
      <c r="Q124" s="25">
        <v>43913</v>
      </c>
      <c r="R124" s="25">
        <v>43913</v>
      </c>
      <c r="S124" s="124">
        <v>4569.99</v>
      </c>
    </row>
    <row r="125" spans="1:19" ht="27" customHeight="1">
      <c r="A125" s="43" t="s">
        <v>430</v>
      </c>
      <c r="B125" s="24" t="s">
        <v>70</v>
      </c>
      <c r="C125" s="24" t="s">
        <v>71</v>
      </c>
      <c r="D125" s="103" t="s">
        <v>253</v>
      </c>
      <c r="E125" s="26" t="s">
        <v>24</v>
      </c>
      <c r="F125" s="34"/>
      <c r="G125" s="35"/>
      <c r="H125" s="117" t="s">
        <v>1217</v>
      </c>
      <c r="I125" s="14"/>
      <c r="J125" s="5" t="s">
        <v>254</v>
      </c>
      <c r="K125" s="6"/>
      <c r="L125" s="35"/>
      <c r="M125" s="115" t="s">
        <v>1217</v>
      </c>
      <c r="O125" s="5" t="s">
        <v>254</v>
      </c>
      <c r="P125" s="124">
        <v>630</v>
      </c>
      <c r="Q125" s="25">
        <v>43913</v>
      </c>
      <c r="R125" s="25">
        <v>43913</v>
      </c>
      <c r="S125" s="124">
        <v>630</v>
      </c>
    </row>
    <row r="126" spans="1:19" ht="27" customHeight="1">
      <c r="A126" s="43" t="s">
        <v>460</v>
      </c>
      <c r="B126" s="24" t="s">
        <v>70</v>
      </c>
      <c r="C126" s="24" t="s">
        <v>71</v>
      </c>
      <c r="D126" s="103" t="s">
        <v>461</v>
      </c>
      <c r="E126" s="26" t="s">
        <v>24</v>
      </c>
      <c r="F126" s="34"/>
      <c r="G126" s="35"/>
      <c r="H126" s="115" t="s">
        <v>1231</v>
      </c>
      <c r="I126" s="14"/>
      <c r="J126" s="5" t="s">
        <v>361</v>
      </c>
      <c r="K126" s="6"/>
      <c r="L126" s="35"/>
      <c r="M126" s="115" t="s">
        <v>1231</v>
      </c>
      <c r="O126" s="5" t="s">
        <v>361</v>
      </c>
      <c r="P126" s="124">
        <f>1188</f>
        <v>1188</v>
      </c>
      <c r="Q126" s="25">
        <v>43913</v>
      </c>
      <c r="R126" s="25">
        <v>43913</v>
      </c>
      <c r="S126" s="124">
        <f>1188</f>
        <v>1188</v>
      </c>
    </row>
    <row r="127" spans="1:19" ht="27" customHeight="1">
      <c r="A127" s="42" t="s">
        <v>351</v>
      </c>
      <c r="B127" s="24" t="s">
        <v>70</v>
      </c>
      <c r="C127" s="24" t="s">
        <v>71</v>
      </c>
      <c r="D127" s="101" t="s">
        <v>345</v>
      </c>
      <c r="E127" s="26" t="s">
        <v>24</v>
      </c>
      <c r="F127" s="34"/>
      <c r="G127" s="35"/>
      <c r="H127" s="118" t="s">
        <v>1186</v>
      </c>
      <c r="I127" s="16"/>
      <c r="J127" s="5" t="s">
        <v>113</v>
      </c>
      <c r="K127" s="6"/>
      <c r="L127" s="35"/>
      <c r="M127" s="115" t="s">
        <v>1186</v>
      </c>
      <c r="O127" s="5" t="s">
        <v>113</v>
      </c>
      <c r="P127" s="124">
        <v>1537.49</v>
      </c>
      <c r="Q127" s="25">
        <v>43914</v>
      </c>
      <c r="R127" s="25">
        <v>43914</v>
      </c>
      <c r="S127" s="124">
        <v>1537.49</v>
      </c>
    </row>
    <row r="128" spans="1:19" ht="27" customHeight="1">
      <c r="A128" s="42" t="s">
        <v>353</v>
      </c>
      <c r="B128" s="24" t="s">
        <v>70</v>
      </c>
      <c r="C128" s="24" t="s">
        <v>71</v>
      </c>
      <c r="D128" s="101" t="s">
        <v>345</v>
      </c>
      <c r="E128" s="26" t="s">
        <v>24</v>
      </c>
      <c r="F128" s="34"/>
      <c r="G128" s="35"/>
      <c r="H128" s="118" t="s">
        <v>1192</v>
      </c>
      <c r="I128" s="14"/>
      <c r="J128" s="5" t="s">
        <v>139</v>
      </c>
      <c r="K128" s="6"/>
      <c r="L128" s="35"/>
      <c r="M128" s="115" t="s">
        <v>1192</v>
      </c>
      <c r="O128" s="5" t="s">
        <v>139</v>
      </c>
      <c r="P128" s="124">
        <v>566.96</v>
      </c>
      <c r="Q128" s="25">
        <v>43914</v>
      </c>
      <c r="R128" s="25">
        <v>43914</v>
      </c>
      <c r="S128" s="124">
        <v>566.96</v>
      </c>
    </row>
    <row r="129" spans="1:19" ht="27" customHeight="1">
      <c r="A129" s="42" t="s">
        <v>355</v>
      </c>
      <c r="B129" s="24" t="s">
        <v>70</v>
      </c>
      <c r="C129" s="24" t="s">
        <v>71</v>
      </c>
      <c r="D129" s="101" t="s">
        <v>345</v>
      </c>
      <c r="E129" s="26" t="s">
        <v>24</v>
      </c>
      <c r="F129" s="34"/>
      <c r="G129" s="35"/>
      <c r="H129" s="119" t="s">
        <v>1185</v>
      </c>
      <c r="I129" s="14"/>
      <c r="J129" s="5" t="s">
        <v>108</v>
      </c>
      <c r="K129" s="6"/>
      <c r="L129" s="35"/>
      <c r="M129" s="115" t="s">
        <v>1185</v>
      </c>
      <c r="O129" s="5" t="s">
        <v>108</v>
      </c>
      <c r="P129" s="124">
        <v>541.07</v>
      </c>
      <c r="Q129" s="25">
        <v>43914</v>
      </c>
      <c r="R129" s="25">
        <v>43914</v>
      </c>
      <c r="S129" s="124">
        <v>541.07</v>
      </c>
    </row>
    <row r="130" spans="1:19" ht="27" customHeight="1">
      <c r="A130" s="43" t="s">
        <v>371</v>
      </c>
      <c r="B130" s="24" t="s">
        <v>70</v>
      </c>
      <c r="C130" s="24" t="s">
        <v>71</v>
      </c>
      <c r="D130" s="103" t="s">
        <v>372</v>
      </c>
      <c r="E130" s="26" t="s">
        <v>27</v>
      </c>
      <c r="F130" s="34"/>
      <c r="G130" s="35"/>
      <c r="H130" s="118" t="s">
        <v>1196</v>
      </c>
      <c r="I130" s="14"/>
      <c r="J130" s="14" t="s">
        <v>152</v>
      </c>
      <c r="K130" s="6"/>
      <c r="L130" s="35"/>
      <c r="M130" s="115" t="s">
        <v>1196</v>
      </c>
      <c r="O130" s="14" t="s">
        <v>152</v>
      </c>
      <c r="P130" s="124">
        <v>423.5</v>
      </c>
      <c r="Q130" s="25">
        <v>43914</v>
      </c>
      <c r="R130" s="25">
        <v>43914</v>
      </c>
      <c r="S130" s="124">
        <v>423.5</v>
      </c>
    </row>
    <row r="131" spans="1:19" ht="27" customHeight="1">
      <c r="A131" s="43" t="s">
        <v>375</v>
      </c>
      <c r="B131" s="24" t="s">
        <v>70</v>
      </c>
      <c r="C131" s="24" t="s">
        <v>71</v>
      </c>
      <c r="D131" s="103" t="s">
        <v>372</v>
      </c>
      <c r="E131" s="26" t="s">
        <v>24</v>
      </c>
      <c r="F131" s="34"/>
      <c r="G131" s="35"/>
      <c r="H131" s="117" t="s">
        <v>1230</v>
      </c>
      <c r="I131" s="14"/>
      <c r="J131" s="5" t="s">
        <v>333</v>
      </c>
      <c r="K131" s="6"/>
      <c r="L131" s="35"/>
      <c r="M131" s="115" t="s">
        <v>1230</v>
      </c>
      <c r="O131" s="5" t="s">
        <v>333</v>
      </c>
      <c r="P131" s="124">
        <v>840</v>
      </c>
      <c r="Q131" s="25">
        <v>43914</v>
      </c>
      <c r="R131" s="25">
        <v>43914</v>
      </c>
      <c r="S131" s="124">
        <v>840</v>
      </c>
    </row>
    <row r="132" spans="1:19" ht="27" customHeight="1">
      <c r="A132" s="42" t="s">
        <v>357</v>
      </c>
      <c r="B132" s="24" t="s">
        <v>70</v>
      </c>
      <c r="C132" s="24" t="s">
        <v>71</v>
      </c>
      <c r="D132" s="101" t="s">
        <v>159</v>
      </c>
      <c r="E132" s="26" t="s">
        <v>24</v>
      </c>
      <c r="F132" s="34"/>
      <c r="G132" s="35"/>
      <c r="H132" s="116" t="s">
        <v>1232</v>
      </c>
      <c r="I132" s="14"/>
      <c r="J132" s="5" t="s">
        <v>358</v>
      </c>
      <c r="K132" s="6"/>
      <c r="L132" s="35"/>
      <c r="M132" s="115" t="s">
        <v>1232</v>
      </c>
      <c r="O132" s="5" t="s">
        <v>358</v>
      </c>
      <c r="P132" s="124">
        <v>268.22</v>
      </c>
      <c r="Q132" s="25">
        <v>43914</v>
      </c>
      <c r="R132" s="25">
        <v>43914</v>
      </c>
      <c r="S132" s="124">
        <v>268.22</v>
      </c>
    </row>
    <row r="133" spans="1:19" ht="27" customHeight="1">
      <c r="A133" s="42" t="s">
        <v>359</v>
      </c>
      <c r="B133" s="24" t="s">
        <v>70</v>
      </c>
      <c r="C133" s="24" t="s">
        <v>71</v>
      </c>
      <c r="D133" s="101" t="s">
        <v>159</v>
      </c>
      <c r="E133" s="26" t="s">
        <v>24</v>
      </c>
      <c r="F133" s="34"/>
      <c r="G133" s="35"/>
      <c r="H133" s="118" t="s">
        <v>1196</v>
      </c>
      <c r="I133" s="14"/>
      <c r="J133" s="5" t="s">
        <v>152</v>
      </c>
      <c r="K133" s="6"/>
      <c r="L133" s="35"/>
      <c r="M133" s="115" t="s">
        <v>1196</v>
      </c>
      <c r="O133" s="5" t="s">
        <v>152</v>
      </c>
      <c r="P133" s="124">
        <v>124.92</v>
      </c>
      <c r="Q133" s="25">
        <v>43914</v>
      </c>
      <c r="R133" s="25">
        <v>43914</v>
      </c>
      <c r="S133" s="124">
        <v>124.92</v>
      </c>
    </row>
    <row r="134" spans="1:19" ht="27" customHeight="1">
      <c r="A134" s="42" t="s">
        <v>362</v>
      </c>
      <c r="B134" s="24" t="s">
        <v>70</v>
      </c>
      <c r="C134" s="24" t="s">
        <v>71</v>
      </c>
      <c r="D134" s="101" t="s">
        <v>363</v>
      </c>
      <c r="E134" s="26" t="s">
        <v>24</v>
      </c>
      <c r="F134" s="34"/>
      <c r="G134" s="35"/>
      <c r="H134" s="129" t="s">
        <v>1226</v>
      </c>
      <c r="I134" s="14"/>
      <c r="J134" s="5" t="s">
        <v>302</v>
      </c>
      <c r="K134" s="6"/>
      <c r="L134" s="35"/>
      <c r="M134" s="115" t="s">
        <v>1226</v>
      </c>
      <c r="O134" s="5" t="s">
        <v>302</v>
      </c>
      <c r="P134" s="124">
        <v>5760</v>
      </c>
      <c r="Q134" s="25">
        <v>43914</v>
      </c>
      <c r="R134" s="25">
        <v>43914</v>
      </c>
      <c r="S134" s="124">
        <f>907.5+4852.5</f>
        <v>5760</v>
      </c>
    </row>
    <row r="135" spans="1:19" ht="27" customHeight="1">
      <c r="A135" s="42" t="s">
        <v>365</v>
      </c>
      <c r="B135" s="24" t="s">
        <v>70</v>
      </c>
      <c r="C135" s="24" t="s">
        <v>71</v>
      </c>
      <c r="D135" s="101" t="s">
        <v>159</v>
      </c>
      <c r="E135" s="26" t="s">
        <v>24</v>
      </c>
      <c r="F135" s="34"/>
      <c r="G135" s="35"/>
      <c r="H135" s="120" t="s">
        <v>1233</v>
      </c>
      <c r="I135" s="14"/>
      <c r="J135" s="5" t="s">
        <v>366</v>
      </c>
      <c r="K135" s="6"/>
      <c r="L135" s="35"/>
      <c r="M135" s="120" t="s">
        <v>1233</v>
      </c>
      <c r="O135" s="5" t="s">
        <v>366</v>
      </c>
      <c r="P135" s="124">
        <v>221.29</v>
      </c>
      <c r="Q135" s="25">
        <v>43914</v>
      </c>
      <c r="R135" s="25">
        <v>43914</v>
      </c>
      <c r="S135" s="124">
        <v>221.29</v>
      </c>
    </row>
    <row r="136" spans="1:19" ht="27" customHeight="1">
      <c r="A136" s="43" t="s">
        <v>369</v>
      </c>
      <c r="B136" s="24" t="s">
        <v>70</v>
      </c>
      <c r="C136" s="24" t="s">
        <v>71</v>
      </c>
      <c r="D136" s="103" t="s">
        <v>370</v>
      </c>
      <c r="E136" s="26" t="s">
        <v>24</v>
      </c>
      <c r="F136" s="34"/>
      <c r="G136" s="35"/>
      <c r="H136" s="129" t="s">
        <v>1225</v>
      </c>
      <c r="I136" s="14"/>
      <c r="J136" s="5" t="s">
        <v>301</v>
      </c>
      <c r="K136" s="6"/>
      <c r="L136" s="35"/>
      <c r="M136" s="115" t="s">
        <v>1225</v>
      </c>
      <c r="O136" s="5" t="s">
        <v>301</v>
      </c>
      <c r="P136" s="124">
        <v>750</v>
      </c>
      <c r="Q136" s="25">
        <v>43914</v>
      </c>
      <c r="R136" s="25">
        <v>43920</v>
      </c>
      <c r="S136" s="124">
        <v>750</v>
      </c>
    </row>
    <row r="137" spans="1:19" ht="27" customHeight="1">
      <c r="A137" s="43" t="s">
        <v>368</v>
      </c>
      <c r="B137" s="24" t="s">
        <v>70</v>
      </c>
      <c r="C137" s="24" t="s">
        <v>71</v>
      </c>
      <c r="D137" s="103" t="s">
        <v>83</v>
      </c>
      <c r="E137" s="26" t="s">
        <v>27</v>
      </c>
      <c r="F137" s="34"/>
      <c r="G137" s="35"/>
      <c r="H137" s="117" t="s">
        <v>1175</v>
      </c>
      <c r="I137" s="16"/>
      <c r="J137" s="5" t="s">
        <v>84</v>
      </c>
      <c r="K137" s="6"/>
      <c r="L137" s="35"/>
      <c r="M137" s="115" t="s">
        <v>1175</v>
      </c>
      <c r="O137" s="5" t="s">
        <v>84</v>
      </c>
      <c r="P137" s="124">
        <v>4515.44</v>
      </c>
      <c r="Q137" s="25">
        <v>43914</v>
      </c>
      <c r="R137" s="25">
        <v>43928</v>
      </c>
      <c r="S137" s="124">
        <v>4515.44</v>
      </c>
    </row>
    <row r="138" spans="1:19" ht="27" customHeight="1">
      <c r="A138" s="43" t="s">
        <v>378</v>
      </c>
      <c r="B138" s="24" t="s">
        <v>70</v>
      </c>
      <c r="C138" s="24" t="s">
        <v>71</v>
      </c>
      <c r="D138" s="103" t="s">
        <v>159</v>
      </c>
      <c r="E138" s="26" t="s">
        <v>24</v>
      </c>
      <c r="F138" s="34"/>
      <c r="G138" s="35"/>
      <c r="H138" s="118" t="s">
        <v>1196</v>
      </c>
      <c r="I138" s="14"/>
      <c r="J138" s="14" t="s">
        <v>152</v>
      </c>
      <c r="K138" s="6"/>
      <c r="L138" s="35"/>
      <c r="M138" s="115" t="s">
        <v>1196</v>
      </c>
      <c r="O138" s="14" t="s">
        <v>152</v>
      </c>
      <c r="P138" s="124">
        <v>5619.24</v>
      </c>
      <c r="Q138" s="25">
        <v>43916</v>
      </c>
      <c r="R138" s="25">
        <v>43920</v>
      </c>
      <c r="S138" s="124">
        <v>5619.24</v>
      </c>
    </row>
    <row r="139" spans="1:19" ht="27" customHeight="1">
      <c r="A139" s="42" t="s">
        <v>379</v>
      </c>
      <c r="B139" s="24" t="s">
        <v>70</v>
      </c>
      <c r="C139" s="24" t="s">
        <v>71</v>
      </c>
      <c r="D139" s="101" t="s">
        <v>124</v>
      </c>
      <c r="E139" s="26" t="s">
        <v>24</v>
      </c>
      <c r="F139" s="34"/>
      <c r="G139" s="35"/>
      <c r="H139" s="130" t="s">
        <v>1234</v>
      </c>
      <c r="I139" s="28"/>
      <c r="J139" s="5" t="s">
        <v>380</v>
      </c>
      <c r="K139" s="131"/>
      <c r="L139" s="132"/>
      <c r="M139" s="115" t="s">
        <v>1234</v>
      </c>
      <c r="O139" s="5" t="s">
        <v>380</v>
      </c>
      <c r="P139" s="124">
        <v>222.59</v>
      </c>
      <c r="Q139" s="25">
        <v>43917</v>
      </c>
      <c r="R139" s="25">
        <v>43917</v>
      </c>
      <c r="S139" s="124">
        <v>222.6</v>
      </c>
    </row>
    <row r="140" spans="1:19" ht="27" customHeight="1">
      <c r="A140" s="43" t="s">
        <v>382</v>
      </c>
      <c r="B140" s="24" t="s">
        <v>70</v>
      </c>
      <c r="C140" s="24" t="s">
        <v>71</v>
      </c>
      <c r="D140" s="103" t="s">
        <v>385</v>
      </c>
      <c r="E140" s="26" t="s">
        <v>24</v>
      </c>
      <c r="F140" s="34"/>
      <c r="G140" s="35"/>
      <c r="H140" s="117" t="s">
        <v>1235</v>
      </c>
      <c r="I140" s="14"/>
      <c r="J140" s="14" t="s">
        <v>384</v>
      </c>
      <c r="K140" s="6"/>
      <c r="L140" s="35"/>
      <c r="M140" s="115" t="s">
        <v>1235</v>
      </c>
      <c r="O140" s="14" t="s">
        <v>384</v>
      </c>
      <c r="P140" s="124">
        <v>448</v>
      </c>
      <c r="Q140" s="25">
        <v>43917</v>
      </c>
      <c r="R140" s="25">
        <v>43927</v>
      </c>
      <c r="S140" s="124">
        <v>448</v>
      </c>
    </row>
    <row r="141" spans="1:19" ht="27" customHeight="1">
      <c r="A141" s="43" t="s">
        <v>383</v>
      </c>
      <c r="B141" s="24" t="s">
        <v>70</v>
      </c>
      <c r="C141" s="24" t="s">
        <v>71</v>
      </c>
      <c r="D141" s="103" t="s">
        <v>181</v>
      </c>
      <c r="E141" s="26" t="s">
        <v>24</v>
      </c>
      <c r="F141" s="34"/>
      <c r="G141" s="35"/>
      <c r="H141" s="119" t="s">
        <v>1204</v>
      </c>
      <c r="I141" s="14"/>
      <c r="J141" s="14" t="s">
        <v>182</v>
      </c>
      <c r="K141" s="6"/>
      <c r="L141" s="35"/>
      <c r="M141" s="115" t="s">
        <v>1204</v>
      </c>
      <c r="O141" s="14" t="s">
        <v>182</v>
      </c>
      <c r="P141" s="124">
        <v>350</v>
      </c>
      <c r="Q141" s="25">
        <v>43917</v>
      </c>
      <c r="R141" s="25">
        <v>43923</v>
      </c>
      <c r="S141" s="124">
        <v>350</v>
      </c>
    </row>
    <row r="142" spans="1:19" ht="27" customHeight="1">
      <c r="A142" s="43" t="s">
        <v>376</v>
      </c>
      <c r="B142" s="24" t="s">
        <v>70</v>
      </c>
      <c r="C142" s="24" t="s">
        <v>71</v>
      </c>
      <c r="D142" s="103" t="s">
        <v>373</v>
      </c>
      <c r="E142" s="26" t="s">
        <v>13</v>
      </c>
      <c r="F142" s="34"/>
      <c r="G142" s="35"/>
      <c r="H142" s="116" t="s">
        <v>1236</v>
      </c>
      <c r="I142" s="14"/>
      <c r="J142" s="124" t="s">
        <v>374</v>
      </c>
      <c r="K142" s="6"/>
      <c r="L142" s="35"/>
      <c r="M142" s="115" t="s">
        <v>1236</v>
      </c>
      <c r="O142" s="124" t="s">
        <v>374</v>
      </c>
      <c r="P142" s="124" t="s">
        <v>377</v>
      </c>
      <c r="Q142" s="25">
        <v>43921</v>
      </c>
      <c r="R142" s="25">
        <v>44651</v>
      </c>
      <c r="S142" s="124">
        <f>10009.52+10009.52+10009.52+10009.52</f>
        <v>40038.08</v>
      </c>
    </row>
    <row r="143" spans="1:19" ht="27" customHeight="1">
      <c r="A143" s="43" t="s">
        <v>386</v>
      </c>
      <c r="B143" s="24" t="s">
        <v>70</v>
      </c>
      <c r="C143" s="24" t="s">
        <v>71</v>
      </c>
      <c r="D143" s="103" t="s">
        <v>387</v>
      </c>
      <c r="E143" s="26" t="s">
        <v>24</v>
      </c>
      <c r="F143" s="34"/>
      <c r="G143" s="35"/>
      <c r="H143" s="119" t="s">
        <v>1205</v>
      </c>
      <c r="I143" s="14"/>
      <c r="J143" s="14" t="s">
        <v>185</v>
      </c>
      <c r="K143" s="6"/>
      <c r="L143" s="35"/>
      <c r="M143" s="115" t="s">
        <v>1205</v>
      </c>
      <c r="O143" s="14" t="s">
        <v>185</v>
      </c>
      <c r="P143" s="124">
        <v>1020</v>
      </c>
      <c r="Q143" s="25">
        <v>43921</v>
      </c>
      <c r="R143" s="25">
        <v>43923</v>
      </c>
      <c r="S143" s="124">
        <v>1020</v>
      </c>
    </row>
    <row r="144" spans="1:19" ht="27" customHeight="1">
      <c r="A144" s="42" t="s">
        <v>388</v>
      </c>
      <c r="B144" s="24" t="s">
        <v>70</v>
      </c>
      <c r="C144" s="24" t="s">
        <v>71</v>
      </c>
      <c r="D144" s="101" t="s">
        <v>389</v>
      </c>
      <c r="E144" s="26" t="s">
        <v>24</v>
      </c>
      <c r="F144" s="34"/>
      <c r="G144" s="35"/>
      <c r="H144" s="115" t="s">
        <v>1188</v>
      </c>
      <c r="I144" s="14"/>
      <c r="J144" s="5" t="s">
        <v>122</v>
      </c>
      <c r="K144" s="6"/>
      <c r="L144" s="35"/>
      <c r="M144" s="115" t="s">
        <v>1188</v>
      </c>
      <c r="O144" s="5" t="s">
        <v>122</v>
      </c>
      <c r="P144" s="124">
        <v>1143</v>
      </c>
      <c r="Q144" s="25">
        <v>43921</v>
      </c>
      <c r="R144" s="25">
        <v>43921</v>
      </c>
      <c r="S144" s="124">
        <v>1143</v>
      </c>
    </row>
    <row r="145" spans="1:19" ht="27" customHeight="1">
      <c r="A145" s="43" t="s">
        <v>659</v>
      </c>
      <c r="B145" s="24" t="s">
        <v>70</v>
      </c>
      <c r="C145" s="24" t="s">
        <v>71</v>
      </c>
      <c r="D145" s="103" t="s">
        <v>662</v>
      </c>
      <c r="E145" s="26" t="s">
        <v>13</v>
      </c>
      <c r="F145" s="34"/>
      <c r="G145" s="35"/>
      <c r="H145" s="117" t="s">
        <v>1237</v>
      </c>
      <c r="I145" s="14"/>
      <c r="J145" s="14" t="s">
        <v>660</v>
      </c>
      <c r="K145" s="6"/>
      <c r="L145" s="35"/>
      <c r="M145" s="115" t="s">
        <v>1237</v>
      </c>
      <c r="O145" s="14" t="s">
        <v>660</v>
      </c>
      <c r="P145" s="124">
        <v>8000000</v>
      </c>
      <c r="Q145" s="25">
        <v>43922</v>
      </c>
      <c r="R145" s="25">
        <v>45017</v>
      </c>
      <c r="S145" s="124">
        <f>339150.94+331614.3+1112084.05+337803.57+337147.39+360010.44</f>
        <v>2817810.69</v>
      </c>
    </row>
    <row r="146" spans="1:19" ht="27" customHeight="1">
      <c r="A146" s="43" t="s">
        <v>659</v>
      </c>
      <c r="B146" s="24" t="s">
        <v>70</v>
      </c>
      <c r="C146" s="24" t="s">
        <v>71</v>
      </c>
      <c r="D146" s="103" t="s">
        <v>662</v>
      </c>
      <c r="E146" s="26" t="s">
        <v>13</v>
      </c>
      <c r="F146" s="34"/>
      <c r="G146" s="35"/>
      <c r="H146" s="117">
        <v>12015820157</v>
      </c>
      <c r="I146" s="14"/>
      <c r="J146" s="5" t="s">
        <v>663</v>
      </c>
      <c r="K146" s="6"/>
      <c r="L146" s="35"/>
      <c r="M146" s="115" t="s">
        <v>1237</v>
      </c>
      <c r="O146" s="14" t="s">
        <v>660</v>
      </c>
      <c r="P146" s="124">
        <v>8000000</v>
      </c>
      <c r="Q146" s="25">
        <v>43922</v>
      </c>
      <c r="R146" s="25">
        <v>45017</v>
      </c>
      <c r="S146" s="124">
        <f>339150.94+331614.3+1112084.05+337803.57+337147.39+360010.44</f>
        <v>2817810.69</v>
      </c>
    </row>
    <row r="147" spans="1:19" ht="27" customHeight="1">
      <c r="A147" s="43" t="s">
        <v>659</v>
      </c>
      <c r="B147" s="24" t="s">
        <v>70</v>
      </c>
      <c r="C147" s="24" t="s">
        <v>71</v>
      </c>
      <c r="D147" s="103" t="s">
        <v>662</v>
      </c>
      <c r="E147" s="26" t="s">
        <v>13</v>
      </c>
      <c r="F147" s="34"/>
      <c r="G147" s="35"/>
      <c r="H147" s="117" t="s">
        <v>1238</v>
      </c>
      <c r="I147" s="14"/>
      <c r="J147" s="5" t="s">
        <v>664</v>
      </c>
      <c r="K147" s="6"/>
      <c r="L147" s="35"/>
      <c r="M147" s="115" t="s">
        <v>1237</v>
      </c>
      <c r="O147" s="14" t="s">
        <v>660</v>
      </c>
      <c r="P147" s="124">
        <v>8000000</v>
      </c>
      <c r="Q147" s="25">
        <v>43922</v>
      </c>
      <c r="R147" s="25">
        <v>45017</v>
      </c>
      <c r="S147" s="124">
        <f>339150.94+331614.3+1112084.05+337803.57+337147.39+360010.44</f>
        <v>2817810.69</v>
      </c>
    </row>
    <row r="148" spans="1:19" ht="27" customHeight="1">
      <c r="A148" s="43" t="s">
        <v>390</v>
      </c>
      <c r="B148" s="24" t="s">
        <v>70</v>
      </c>
      <c r="C148" s="24" t="s">
        <v>71</v>
      </c>
      <c r="D148" s="103" t="s">
        <v>1314</v>
      </c>
      <c r="E148" s="26" t="s">
        <v>24</v>
      </c>
      <c r="F148" s="34"/>
      <c r="G148" s="35"/>
      <c r="H148" s="126">
        <v>15189081001</v>
      </c>
      <c r="I148" s="14"/>
      <c r="J148" s="14" t="s">
        <v>321</v>
      </c>
      <c r="K148" s="6"/>
      <c r="L148" s="35"/>
      <c r="M148" s="115">
        <v>15189081001</v>
      </c>
      <c r="O148" s="14" t="s">
        <v>321</v>
      </c>
      <c r="P148" s="124">
        <v>830</v>
      </c>
      <c r="Q148" s="25">
        <v>43922</v>
      </c>
      <c r="R148" s="25">
        <v>43925</v>
      </c>
      <c r="S148" s="124">
        <v>830</v>
      </c>
    </row>
    <row r="149" spans="1:19" ht="27" customHeight="1">
      <c r="A149" s="43" t="s">
        <v>392</v>
      </c>
      <c r="B149" s="24" t="s">
        <v>70</v>
      </c>
      <c r="C149" s="24" t="s">
        <v>71</v>
      </c>
      <c r="D149" s="103" t="s">
        <v>1239</v>
      </c>
      <c r="E149" s="26" t="s">
        <v>13</v>
      </c>
      <c r="F149" s="34"/>
      <c r="G149" s="35"/>
      <c r="H149" s="133" t="s">
        <v>1240</v>
      </c>
      <c r="I149" s="14"/>
      <c r="J149" s="5" t="s">
        <v>393</v>
      </c>
      <c r="K149" s="6"/>
      <c r="L149" s="35"/>
      <c r="M149" s="115" t="s">
        <v>1240</v>
      </c>
      <c r="O149" s="5" t="s">
        <v>393</v>
      </c>
      <c r="P149" s="124">
        <v>469385.28</v>
      </c>
      <c r="Q149" s="25">
        <v>43922</v>
      </c>
      <c r="R149" s="25">
        <v>44652</v>
      </c>
      <c r="S149" s="124">
        <f>2885.18+26508.27+23730.05+26167.25+24084.36+19454.08+23744.59+21236.02</f>
        <v>167809.8</v>
      </c>
    </row>
    <row r="150" spans="1:19" ht="27" customHeight="1">
      <c r="A150" s="43">
        <v>8187857159</v>
      </c>
      <c r="B150" s="24" t="s">
        <v>70</v>
      </c>
      <c r="C150" s="24" t="s">
        <v>71</v>
      </c>
      <c r="D150" s="103" t="s">
        <v>396</v>
      </c>
      <c r="E150" s="26" t="s">
        <v>13</v>
      </c>
      <c r="F150" s="34"/>
      <c r="G150" s="35"/>
      <c r="H150" s="117"/>
      <c r="I150" s="14"/>
      <c r="J150" s="14" t="s">
        <v>394</v>
      </c>
      <c r="K150" s="6"/>
      <c r="L150" s="35"/>
      <c r="M150" s="115"/>
      <c r="O150" s="14" t="s">
        <v>394</v>
      </c>
      <c r="P150" s="124"/>
      <c r="Q150" s="25"/>
      <c r="R150" s="25"/>
      <c r="S150" s="124"/>
    </row>
    <row r="151" spans="1:19" ht="27" customHeight="1">
      <c r="A151" s="42" t="s">
        <v>397</v>
      </c>
      <c r="B151" s="24" t="s">
        <v>70</v>
      </c>
      <c r="C151" s="24" t="s">
        <v>71</v>
      </c>
      <c r="D151" s="101" t="s">
        <v>398</v>
      </c>
      <c r="E151" s="26" t="s">
        <v>24</v>
      </c>
      <c r="F151" s="34"/>
      <c r="G151" s="35"/>
      <c r="H151" s="118" t="s">
        <v>1215</v>
      </c>
      <c r="I151" s="14"/>
      <c r="J151" s="5" t="s">
        <v>256</v>
      </c>
      <c r="K151" s="6"/>
      <c r="L151" s="35"/>
      <c r="M151" s="115" t="s">
        <v>1215</v>
      </c>
      <c r="O151" s="5" t="s">
        <v>256</v>
      </c>
      <c r="P151" s="124">
        <v>5490</v>
      </c>
      <c r="Q151" s="25">
        <v>43923</v>
      </c>
      <c r="R151" s="25">
        <v>43923</v>
      </c>
      <c r="S151" s="124">
        <v>5490</v>
      </c>
    </row>
    <row r="152" spans="1:19" ht="27" customHeight="1">
      <c r="A152" s="43" t="s">
        <v>400</v>
      </c>
      <c r="B152" s="24" t="s">
        <v>70</v>
      </c>
      <c r="C152" s="24" t="s">
        <v>71</v>
      </c>
      <c r="D152" s="103" t="s">
        <v>401</v>
      </c>
      <c r="E152" s="26" t="s">
        <v>27</v>
      </c>
      <c r="F152" s="34"/>
      <c r="G152" s="35"/>
      <c r="H152" s="117" t="s">
        <v>1175</v>
      </c>
      <c r="I152" s="16"/>
      <c r="J152" s="5" t="s">
        <v>84</v>
      </c>
      <c r="K152" s="6"/>
      <c r="L152" s="35"/>
      <c r="M152" s="115" t="s">
        <v>1175</v>
      </c>
      <c r="O152" s="5" t="s">
        <v>84</v>
      </c>
      <c r="P152" s="124">
        <v>4531.66</v>
      </c>
      <c r="Q152" s="25">
        <v>43923</v>
      </c>
      <c r="R152" s="25">
        <v>43935</v>
      </c>
      <c r="S152" s="124">
        <v>4531.66</v>
      </c>
    </row>
    <row r="153" spans="1:19" ht="27" customHeight="1">
      <c r="A153" s="43" t="s">
        <v>403</v>
      </c>
      <c r="B153" s="24" t="s">
        <v>70</v>
      </c>
      <c r="C153" s="24" t="s">
        <v>71</v>
      </c>
      <c r="D153" s="103" t="s">
        <v>404</v>
      </c>
      <c r="E153" s="26" t="s">
        <v>24</v>
      </c>
      <c r="F153" s="34"/>
      <c r="G153" s="35"/>
      <c r="H153" s="119" t="s">
        <v>1210</v>
      </c>
      <c r="I153" s="14"/>
      <c r="J153" s="5" t="s">
        <v>234</v>
      </c>
      <c r="K153" s="6"/>
      <c r="L153" s="35"/>
      <c r="M153" s="115" t="s">
        <v>1210</v>
      </c>
      <c r="O153" s="5" t="s">
        <v>234</v>
      </c>
      <c r="P153" s="124">
        <v>94.83</v>
      </c>
      <c r="Q153" s="25">
        <v>43923</v>
      </c>
      <c r="R153" s="25">
        <v>43931</v>
      </c>
      <c r="S153" s="124"/>
    </row>
    <row r="154" spans="1:19" ht="27" customHeight="1">
      <c r="A154" s="43" t="s">
        <v>402</v>
      </c>
      <c r="B154" s="24" t="s">
        <v>70</v>
      </c>
      <c r="C154" s="24" t="s">
        <v>71</v>
      </c>
      <c r="D154" s="103" t="s">
        <v>169</v>
      </c>
      <c r="E154" s="26" t="s">
        <v>24</v>
      </c>
      <c r="F154" s="34"/>
      <c r="G154" s="35"/>
      <c r="H154" s="119" t="s">
        <v>1201</v>
      </c>
      <c r="I154" s="14"/>
      <c r="J154" s="14" t="s">
        <v>444</v>
      </c>
      <c r="K154" s="6"/>
      <c r="L154" s="35"/>
      <c r="M154" s="115" t="s">
        <v>1201</v>
      </c>
      <c r="O154" s="14" t="s">
        <v>444</v>
      </c>
      <c r="P154" s="124">
        <v>23.69</v>
      </c>
      <c r="Q154" s="25">
        <v>43923</v>
      </c>
      <c r="R154" s="25">
        <v>43931</v>
      </c>
      <c r="S154" s="124">
        <v>23.69</v>
      </c>
    </row>
    <row r="155" spans="1:19" ht="27" customHeight="1">
      <c r="A155" s="43" t="s">
        <v>405</v>
      </c>
      <c r="B155" s="24" t="s">
        <v>70</v>
      </c>
      <c r="C155" s="24" t="s">
        <v>71</v>
      </c>
      <c r="D155" s="103" t="s">
        <v>401</v>
      </c>
      <c r="E155" s="26" t="s">
        <v>27</v>
      </c>
      <c r="F155" s="34"/>
      <c r="G155" s="35"/>
      <c r="H155" s="117" t="s">
        <v>1175</v>
      </c>
      <c r="I155" s="16"/>
      <c r="J155" s="5" t="s">
        <v>84</v>
      </c>
      <c r="K155" s="6"/>
      <c r="L155" s="35"/>
      <c r="M155" s="115" t="s">
        <v>1175</v>
      </c>
      <c r="O155" s="5" t="s">
        <v>84</v>
      </c>
      <c r="P155" s="124">
        <v>4388.42</v>
      </c>
      <c r="Q155" s="25">
        <v>43929</v>
      </c>
      <c r="R155" s="25">
        <v>43942</v>
      </c>
      <c r="S155" s="124">
        <v>4388.42</v>
      </c>
    </row>
    <row r="156" spans="1:19" ht="27" customHeight="1">
      <c r="A156" s="43" t="s">
        <v>406</v>
      </c>
      <c r="B156" s="24" t="s">
        <v>70</v>
      </c>
      <c r="C156" s="24" t="s">
        <v>71</v>
      </c>
      <c r="D156" s="103" t="s">
        <v>407</v>
      </c>
      <c r="E156" s="26" t="s">
        <v>24</v>
      </c>
      <c r="F156" s="34"/>
      <c r="G156" s="35"/>
      <c r="H156" s="126">
        <v>12078721003</v>
      </c>
      <c r="I156" s="14"/>
      <c r="J156" s="14" t="s">
        <v>311</v>
      </c>
      <c r="K156" s="6"/>
      <c r="L156" s="35"/>
      <c r="M156" s="115">
        <v>12078721003</v>
      </c>
      <c r="O156" s="14" t="s">
        <v>311</v>
      </c>
      <c r="P156" s="124">
        <v>120</v>
      </c>
      <c r="Q156" s="25">
        <v>43929</v>
      </c>
      <c r="R156" s="25">
        <v>43929</v>
      </c>
      <c r="S156" s="124">
        <v>120</v>
      </c>
    </row>
    <row r="157" spans="1:19" ht="27" customHeight="1">
      <c r="A157" s="42" t="s">
        <v>408</v>
      </c>
      <c r="B157" s="24" t="s">
        <v>70</v>
      </c>
      <c r="C157" s="24" t="s">
        <v>71</v>
      </c>
      <c r="D157" s="101" t="s">
        <v>409</v>
      </c>
      <c r="E157" s="26" t="s">
        <v>24</v>
      </c>
      <c r="F157" s="34"/>
      <c r="G157" s="35"/>
      <c r="H157" s="129" t="s">
        <v>1226</v>
      </c>
      <c r="I157" s="14"/>
      <c r="J157" s="5" t="s">
        <v>302</v>
      </c>
      <c r="K157" s="6"/>
      <c r="L157" s="35"/>
      <c r="M157" s="115" t="s">
        <v>1226</v>
      </c>
      <c r="O157" s="5" t="s">
        <v>302</v>
      </c>
      <c r="P157" s="124">
        <v>1640</v>
      </c>
      <c r="Q157" s="25">
        <v>43930</v>
      </c>
      <c r="R157" s="25">
        <v>43930</v>
      </c>
      <c r="S157" s="124">
        <v>1640</v>
      </c>
    </row>
    <row r="158" spans="1:19" ht="27" customHeight="1">
      <c r="A158" s="43" t="s">
        <v>411</v>
      </c>
      <c r="B158" s="24" t="s">
        <v>70</v>
      </c>
      <c r="C158" s="24" t="s">
        <v>71</v>
      </c>
      <c r="D158" s="103" t="s">
        <v>413</v>
      </c>
      <c r="E158" s="26" t="s">
        <v>24</v>
      </c>
      <c r="F158" s="34"/>
      <c r="G158" s="35"/>
      <c r="H158" s="115" t="s">
        <v>1241</v>
      </c>
      <c r="I158" s="14"/>
      <c r="J158" s="14" t="s">
        <v>412</v>
      </c>
      <c r="K158" s="6"/>
      <c r="L158" s="35"/>
      <c r="M158" s="115" t="s">
        <v>1241</v>
      </c>
      <c r="O158" s="14" t="s">
        <v>412</v>
      </c>
      <c r="P158" s="124">
        <v>4068</v>
      </c>
      <c r="Q158" s="25">
        <v>43930</v>
      </c>
      <c r="R158" s="25">
        <v>43951</v>
      </c>
      <c r="S158" s="124">
        <v>4068</v>
      </c>
    </row>
    <row r="159" spans="1:19" ht="27" customHeight="1">
      <c r="A159" s="43" t="s">
        <v>414</v>
      </c>
      <c r="B159" s="24" t="s">
        <v>70</v>
      </c>
      <c r="C159" s="24" t="s">
        <v>71</v>
      </c>
      <c r="D159" s="103" t="s">
        <v>415</v>
      </c>
      <c r="E159" s="26" t="s">
        <v>24</v>
      </c>
      <c r="F159" s="34"/>
      <c r="G159" s="35"/>
      <c r="H159" s="115" t="s">
        <v>1196</v>
      </c>
      <c r="I159" s="14"/>
      <c r="J159" s="14" t="s">
        <v>152</v>
      </c>
      <c r="K159" s="6"/>
      <c r="L159" s="35"/>
      <c r="M159" s="115" t="s">
        <v>1196</v>
      </c>
      <c r="O159" s="14" t="s">
        <v>152</v>
      </c>
      <c r="P159" s="124">
        <v>1852.35</v>
      </c>
      <c r="Q159" s="25">
        <v>43930</v>
      </c>
      <c r="R159" s="25">
        <v>43952</v>
      </c>
      <c r="S159" s="124">
        <v>1852.35</v>
      </c>
    </row>
    <row r="160" spans="1:19" ht="27" customHeight="1">
      <c r="A160" s="43" t="s">
        <v>416</v>
      </c>
      <c r="B160" s="24" t="s">
        <v>70</v>
      </c>
      <c r="C160" s="24" t="s">
        <v>71</v>
      </c>
      <c r="D160" s="103" t="s">
        <v>432</v>
      </c>
      <c r="E160" s="26" t="s">
        <v>24</v>
      </c>
      <c r="F160" s="34"/>
      <c r="G160" s="35"/>
      <c r="H160" s="117" t="s">
        <v>1242</v>
      </c>
      <c r="I160" s="14"/>
      <c r="J160" s="14" t="s">
        <v>417</v>
      </c>
      <c r="K160" s="6"/>
      <c r="L160" s="35"/>
      <c r="M160" s="115" t="s">
        <v>1242</v>
      </c>
      <c r="O160" s="14" t="s">
        <v>417</v>
      </c>
      <c r="P160" s="124">
        <v>525</v>
      </c>
      <c r="Q160" s="25">
        <v>43930</v>
      </c>
      <c r="R160" s="25">
        <v>43952</v>
      </c>
      <c r="S160" s="124">
        <v>525</v>
      </c>
    </row>
    <row r="161" spans="1:19" ht="27" customHeight="1">
      <c r="A161" s="43" t="s">
        <v>418</v>
      </c>
      <c r="B161" s="24" t="s">
        <v>70</v>
      </c>
      <c r="C161" s="24" t="s">
        <v>71</v>
      </c>
      <c r="D161" s="103" t="s">
        <v>419</v>
      </c>
      <c r="E161" s="26" t="s">
        <v>24</v>
      </c>
      <c r="F161" s="34"/>
      <c r="G161" s="35"/>
      <c r="H161" s="117" t="s">
        <v>1243</v>
      </c>
      <c r="I161" s="14"/>
      <c r="J161" s="5" t="s">
        <v>420</v>
      </c>
      <c r="K161" s="6"/>
      <c r="L161" s="35"/>
      <c r="M161" s="115" t="s">
        <v>1243</v>
      </c>
      <c r="O161" s="5" t="s">
        <v>420</v>
      </c>
      <c r="P161" s="124">
        <v>700</v>
      </c>
      <c r="Q161" s="25">
        <v>43930</v>
      </c>
      <c r="R161" s="25">
        <v>43930</v>
      </c>
      <c r="S161" s="124">
        <v>700</v>
      </c>
    </row>
    <row r="162" spans="1:19" ht="27" customHeight="1">
      <c r="A162" s="43" t="s">
        <v>421</v>
      </c>
      <c r="B162" s="24" t="s">
        <v>70</v>
      </c>
      <c r="C162" s="24" t="s">
        <v>71</v>
      </c>
      <c r="D162" s="103" t="s">
        <v>401</v>
      </c>
      <c r="E162" s="26" t="s">
        <v>27</v>
      </c>
      <c r="F162" s="34"/>
      <c r="G162" s="35"/>
      <c r="H162" s="117" t="s">
        <v>1175</v>
      </c>
      <c r="I162" s="16"/>
      <c r="J162" s="5" t="s">
        <v>84</v>
      </c>
      <c r="K162" s="6"/>
      <c r="L162" s="35"/>
      <c r="M162" s="115" t="s">
        <v>1175</v>
      </c>
      <c r="O162" s="5" t="s">
        <v>84</v>
      </c>
      <c r="P162" s="124">
        <v>5432.63</v>
      </c>
      <c r="Q162" s="25">
        <v>43935</v>
      </c>
      <c r="R162" s="25">
        <v>43949</v>
      </c>
      <c r="S162" s="124">
        <v>5432.63</v>
      </c>
    </row>
    <row r="163" spans="1:19" ht="27" customHeight="1">
      <c r="A163" s="43" t="s">
        <v>422</v>
      </c>
      <c r="B163" s="24" t="s">
        <v>70</v>
      </c>
      <c r="C163" s="24" t="s">
        <v>71</v>
      </c>
      <c r="D163" s="103" t="s">
        <v>424</v>
      </c>
      <c r="E163" s="26" t="s">
        <v>24</v>
      </c>
      <c r="F163" s="34"/>
      <c r="G163" s="35"/>
      <c r="H163" s="134" t="s">
        <v>1244</v>
      </c>
      <c r="I163" s="14"/>
      <c r="J163" s="5" t="s">
        <v>423</v>
      </c>
      <c r="K163" s="6"/>
      <c r="L163" s="35"/>
      <c r="M163" s="134" t="s">
        <v>1244</v>
      </c>
      <c r="O163" s="5" t="s">
        <v>423</v>
      </c>
      <c r="P163" s="124">
        <v>431</v>
      </c>
      <c r="Q163" s="25">
        <v>43935</v>
      </c>
      <c r="R163" s="25">
        <v>43951</v>
      </c>
      <c r="S163" s="124">
        <v>431</v>
      </c>
    </row>
    <row r="164" spans="1:19" ht="27" customHeight="1">
      <c r="A164" s="43" t="s">
        <v>855</v>
      </c>
      <c r="B164" s="24" t="s">
        <v>70</v>
      </c>
      <c r="C164" s="24" t="s">
        <v>71</v>
      </c>
      <c r="D164" s="103" t="s">
        <v>425</v>
      </c>
      <c r="E164" s="26" t="s">
        <v>24</v>
      </c>
      <c r="F164" s="34"/>
      <c r="G164" s="35"/>
      <c r="H164" s="115" t="s">
        <v>1196</v>
      </c>
      <c r="I164" s="14"/>
      <c r="J164" s="5" t="s">
        <v>152</v>
      </c>
      <c r="K164" s="6"/>
      <c r="L164" s="35"/>
      <c r="M164" s="115" t="s">
        <v>1196</v>
      </c>
      <c r="O164" s="5" t="s">
        <v>152</v>
      </c>
      <c r="P164" s="124">
        <v>3300</v>
      </c>
      <c r="Q164" s="25">
        <v>43935</v>
      </c>
      <c r="R164" s="25">
        <v>43951</v>
      </c>
      <c r="S164" s="124">
        <v>3300</v>
      </c>
    </row>
    <row r="165" spans="1:19" ht="27" customHeight="1">
      <c r="A165" s="43" t="s">
        <v>426</v>
      </c>
      <c r="B165" s="24" t="s">
        <v>70</v>
      </c>
      <c r="C165" s="24" t="s">
        <v>71</v>
      </c>
      <c r="D165" s="103" t="s">
        <v>427</v>
      </c>
      <c r="E165" s="26" t="s">
        <v>24</v>
      </c>
      <c r="F165" s="34"/>
      <c r="G165" s="35"/>
      <c r="H165" s="115" t="s">
        <v>1227</v>
      </c>
      <c r="I165" s="14"/>
      <c r="J165" s="5" t="s">
        <v>310</v>
      </c>
      <c r="K165" s="6"/>
      <c r="L165" s="35"/>
      <c r="M165" s="115" t="s">
        <v>1227</v>
      </c>
      <c r="O165" s="5" t="s">
        <v>310</v>
      </c>
      <c r="P165" s="124">
        <v>168</v>
      </c>
      <c r="Q165" s="25">
        <v>43935</v>
      </c>
      <c r="R165" s="25">
        <v>43951</v>
      </c>
      <c r="S165" s="124">
        <v>168</v>
      </c>
    </row>
    <row r="166" spans="1:19" ht="27" customHeight="1">
      <c r="A166" s="43" t="s">
        <v>433</v>
      </c>
      <c r="B166" s="24" t="s">
        <v>70</v>
      </c>
      <c r="C166" s="24" t="s">
        <v>71</v>
      </c>
      <c r="D166" s="103" t="s">
        <v>434</v>
      </c>
      <c r="E166" s="26" t="s">
        <v>24</v>
      </c>
      <c r="F166" s="34"/>
      <c r="G166" s="35"/>
      <c r="H166" s="118" t="s">
        <v>1196</v>
      </c>
      <c r="I166" s="14"/>
      <c r="J166" s="5" t="s">
        <v>152</v>
      </c>
      <c r="K166" s="6"/>
      <c r="L166" s="35"/>
      <c r="M166" s="115" t="s">
        <v>1196</v>
      </c>
      <c r="O166" s="5" t="s">
        <v>152</v>
      </c>
      <c r="P166" s="124">
        <v>450</v>
      </c>
      <c r="Q166" s="25">
        <v>43937</v>
      </c>
      <c r="R166" s="25">
        <v>43941</v>
      </c>
      <c r="S166" s="124">
        <v>450</v>
      </c>
    </row>
    <row r="167" spans="1:19" ht="27" customHeight="1">
      <c r="A167" s="43" t="s">
        <v>435</v>
      </c>
      <c r="B167" s="24" t="s">
        <v>70</v>
      </c>
      <c r="C167" s="24" t="s">
        <v>71</v>
      </c>
      <c r="D167" s="103" t="s">
        <v>1315</v>
      </c>
      <c r="E167" s="26" t="s">
        <v>13</v>
      </c>
      <c r="F167" s="34"/>
      <c r="G167" s="35"/>
      <c r="H167" s="129" t="s">
        <v>1225</v>
      </c>
      <c r="I167" s="14"/>
      <c r="J167" s="5" t="s">
        <v>301</v>
      </c>
      <c r="K167" s="6"/>
      <c r="L167" s="35"/>
      <c r="M167" s="115" t="s">
        <v>1225</v>
      </c>
      <c r="O167" s="5" t="s">
        <v>301</v>
      </c>
      <c r="P167" s="124">
        <v>16845.38</v>
      </c>
      <c r="Q167" s="25">
        <v>43938</v>
      </c>
      <c r="R167" s="25">
        <v>44303</v>
      </c>
      <c r="S167" s="124">
        <f aca="true" t="shared" si="0" ref="S167:S172">1695.38+3030+3030+9090</f>
        <v>16845.38</v>
      </c>
    </row>
    <row r="168" spans="1:19" ht="27" customHeight="1">
      <c r="A168" s="43" t="s">
        <v>435</v>
      </c>
      <c r="B168" s="24" t="s">
        <v>70</v>
      </c>
      <c r="C168" s="24" t="s">
        <v>71</v>
      </c>
      <c r="D168" s="103" t="s">
        <v>1315</v>
      </c>
      <c r="E168" s="26" t="s">
        <v>13</v>
      </c>
      <c r="F168" s="34"/>
      <c r="G168" s="35"/>
      <c r="H168" s="129" t="s">
        <v>1316</v>
      </c>
      <c r="I168" s="14"/>
      <c r="J168" s="5" t="s">
        <v>1317</v>
      </c>
      <c r="K168" s="6"/>
      <c r="L168" s="35"/>
      <c r="M168" s="115" t="s">
        <v>1225</v>
      </c>
      <c r="O168" s="5" t="s">
        <v>301</v>
      </c>
      <c r="P168" s="124">
        <v>16845.38</v>
      </c>
      <c r="Q168" s="25">
        <v>43938</v>
      </c>
      <c r="R168" s="25">
        <v>44303</v>
      </c>
      <c r="S168" s="124">
        <f t="shared" si="0"/>
        <v>16845.38</v>
      </c>
    </row>
    <row r="169" spans="1:19" ht="27" customHeight="1">
      <c r="A169" s="43" t="s">
        <v>435</v>
      </c>
      <c r="B169" s="24" t="s">
        <v>70</v>
      </c>
      <c r="C169" s="24" t="s">
        <v>71</v>
      </c>
      <c r="D169" s="103" t="s">
        <v>1315</v>
      </c>
      <c r="E169" s="26" t="s">
        <v>13</v>
      </c>
      <c r="F169" s="34"/>
      <c r="G169" s="35"/>
      <c r="H169" s="129" t="s">
        <v>1318</v>
      </c>
      <c r="I169" s="14"/>
      <c r="J169" s="5" t="s">
        <v>1319</v>
      </c>
      <c r="K169" s="6"/>
      <c r="L169" s="35"/>
      <c r="M169" s="115" t="s">
        <v>1225</v>
      </c>
      <c r="O169" s="5" t="s">
        <v>301</v>
      </c>
      <c r="P169" s="124">
        <v>16845.38</v>
      </c>
      <c r="Q169" s="25">
        <v>43938</v>
      </c>
      <c r="R169" s="25">
        <v>44303</v>
      </c>
      <c r="S169" s="124">
        <f t="shared" si="0"/>
        <v>16845.38</v>
      </c>
    </row>
    <row r="170" spans="1:19" ht="27" customHeight="1">
      <c r="A170" s="43" t="s">
        <v>435</v>
      </c>
      <c r="B170" s="24" t="s">
        <v>70</v>
      </c>
      <c r="C170" s="24" t="s">
        <v>71</v>
      </c>
      <c r="D170" s="103" t="s">
        <v>1315</v>
      </c>
      <c r="E170" s="26" t="s">
        <v>13</v>
      </c>
      <c r="F170" s="34"/>
      <c r="G170" s="35"/>
      <c r="H170" s="129" t="s">
        <v>1320</v>
      </c>
      <c r="I170" s="14"/>
      <c r="J170" s="5" t="s">
        <v>1321</v>
      </c>
      <c r="K170" s="6"/>
      <c r="L170" s="35"/>
      <c r="M170" s="115" t="s">
        <v>1225</v>
      </c>
      <c r="O170" s="5" t="s">
        <v>301</v>
      </c>
      <c r="P170" s="124">
        <v>16845.38</v>
      </c>
      <c r="Q170" s="25">
        <v>43938</v>
      </c>
      <c r="R170" s="25">
        <v>44303</v>
      </c>
      <c r="S170" s="124">
        <f t="shared" si="0"/>
        <v>16845.38</v>
      </c>
    </row>
    <row r="171" spans="1:19" ht="27" customHeight="1">
      <c r="A171" s="43" t="s">
        <v>435</v>
      </c>
      <c r="B171" s="24" t="s">
        <v>70</v>
      </c>
      <c r="C171" s="24" t="s">
        <v>71</v>
      </c>
      <c r="D171" s="103" t="s">
        <v>1315</v>
      </c>
      <c r="E171" s="26" t="s">
        <v>13</v>
      </c>
      <c r="F171" s="34"/>
      <c r="G171" s="35"/>
      <c r="H171" s="129" t="s">
        <v>1322</v>
      </c>
      <c r="I171" s="14"/>
      <c r="J171" s="5" t="s">
        <v>1323</v>
      </c>
      <c r="K171" s="6"/>
      <c r="L171" s="35"/>
      <c r="M171" s="115" t="s">
        <v>1225</v>
      </c>
      <c r="O171" s="5" t="s">
        <v>301</v>
      </c>
      <c r="P171" s="124">
        <v>16845.38</v>
      </c>
      <c r="Q171" s="25">
        <v>43938</v>
      </c>
      <c r="R171" s="25">
        <v>44303</v>
      </c>
      <c r="S171" s="124">
        <f t="shared" si="0"/>
        <v>16845.38</v>
      </c>
    </row>
    <row r="172" spans="1:19" ht="27" customHeight="1">
      <c r="A172" s="43" t="s">
        <v>435</v>
      </c>
      <c r="B172" s="24" t="s">
        <v>70</v>
      </c>
      <c r="C172" s="24" t="s">
        <v>71</v>
      </c>
      <c r="D172" s="103" t="s">
        <v>1315</v>
      </c>
      <c r="E172" s="26" t="s">
        <v>13</v>
      </c>
      <c r="F172" s="34"/>
      <c r="G172" s="35"/>
      <c r="H172" s="129">
        <v>10435001002</v>
      </c>
      <c r="I172" s="14"/>
      <c r="J172" s="5" t="s">
        <v>333</v>
      </c>
      <c r="K172" s="6"/>
      <c r="L172" s="35"/>
      <c r="M172" s="115" t="s">
        <v>1225</v>
      </c>
      <c r="O172" s="5" t="s">
        <v>301</v>
      </c>
      <c r="P172" s="124">
        <v>16845.38</v>
      </c>
      <c r="Q172" s="25">
        <v>43938</v>
      </c>
      <c r="R172" s="25">
        <v>44303</v>
      </c>
      <c r="S172" s="124">
        <f t="shared" si="0"/>
        <v>16845.38</v>
      </c>
    </row>
    <row r="173" spans="1:19" ht="27" customHeight="1">
      <c r="A173" s="43" t="s">
        <v>435</v>
      </c>
      <c r="B173" s="24" t="s">
        <v>70</v>
      </c>
      <c r="C173" s="24" t="s">
        <v>71</v>
      </c>
      <c r="D173" s="103" t="s">
        <v>1324</v>
      </c>
      <c r="E173" s="26" t="s">
        <v>13</v>
      </c>
      <c r="F173" s="34"/>
      <c r="G173" s="35"/>
      <c r="H173" s="129" t="s">
        <v>1225</v>
      </c>
      <c r="I173" s="14"/>
      <c r="J173" s="5" t="s">
        <v>301</v>
      </c>
      <c r="K173" s="6"/>
      <c r="L173" s="35"/>
      <c r="M173" s="115" t="s">
        <v>1225</v>
      </c>
      <c r="O173" s="5" t="s">
        <v>301</v>
      </c>
      <c r="P173" s="124">
        <v>30654.46</v>
      </c>
      <c r="Q173" s="25">
        <v>43938</v>
      </c>
      <c r="R173" s="25">
        <v>44303</v>
      </c>
      <c r="S173" s="124">
        <f aca="true" t="shared" si="1" ref="S173:S178">2434.19+13095</f>
        <v>15529.19</v>
      </c>
    </row>
    <row r="174" spans="1:19" ht="27" customHeight="1">
      <c r="A174" s="43" t="s">
        <v>435</v>
      </c>
      <c r="B174" s="24" t="s">
        <v>70</v>
      </c>
      <c r="C174" s="24" t="s">
        <v>71</v>
      </c>
      <c r="D174" s="103" t="s">
        <v>1324</v>
      </c>
      <c r="E174" s="26" t="s">
        <v>13</v>
      </c>
      <c r="F174" s="34"/>
      <c r="G174" s="35"/>
      <c r="H174" s="129" t="s">
        <v>1316</v>
      </c>
      <c r="I174" s="14"/>
      <c r="J174" s="5" t="s">
        <v>1317</v>
      </c>
      <c r="K174" s="6"/>
      <c r="L174" s="35"/>
      <c r="M174" s="115" t="s">
        <v>1225</v>
      </c>
      <c r="O174" s="5" t="s">
        <v>301</v>
      </c>
      <c r="P174" s="124">
        <v>30654.46</v>
      </c>
      <c r="Q174" s="25">
        <v>43938</v>
      </c>
      <c r="R174" s="25">
        <v>44303</v>
      </c>
      <c r="S174" s="124">
        <f t="shared" si="1"/>
        <v>15529.19</v>
      </c>
    </row>
    <row r="175" spans="1:19" ht="27" customHeight="1">
      <c r="A175" s="43" t="s">
        <v>435</v>
      </c>
      <c r="B175" s="24" t="s">
        <v>70</v>
      </c>
      <c r="C175" s="24" t="s">
        <v>71</v>
      </c>
      <c r="D175" s="103" t="s">
        <v>1324</v>
      </c>
      <c r="E175" s="26" t="s">
        <v>13</v>
      </c>
      <c r="F175" s="34"/>
      <c r="G175" s="35"/>
      <c r="H175" s="129" t="s">
        <v>1318</v>
      </c>
      <c r="I175" s="14"/>
      <c r="J175" s="5" t="s">
        <v>1319</v>
      </c>
      <c r="K175" s="6"/>
      <c r="L175" s="35"/>
      <c r="M175" s="115" t="s">
        <v>1225</v>
      </c>
      <c r="O175" s="5" t="s">
        <v>301</v>
      </c>
      <c r="P175" s="124">
        <v>30654.46</v>
      </c>
      <c r="Q175" s="25">
        <v>43938</v>
      </c>
      <c r="R175" s="25">
        <v>44303</v>
      </c>
      <c r="S175" s="124">
        <f t="shared" si="1"/>
        <v>15529.19</v>
      </c>
    </row>
    <row r="176" spans="1:19" ht="27" customHeight="1">
      <c r="A176" s="43" t="s">
        <v>435</v>
      </c>
      <c r="B176" s="24" t="s">
        <v>70</v>
      </c>
      <c r="C176" s="24" t="s">
        <v>71</v>
      </c>
      <c r="D176" s="103" t="s">
        <v>1324</v>
      </c>
      <c r="E176" s="26" t="s">
        <v>13</v>
      </c>
      <c r="F176" s="34"/>
      <c r="G176" s="35"/>
      <c r="H176" s="129" t="s">
        <v>1320</v>
      </c>
      <c r="I176" s="14"/>
      <c r="J176" s="5" t="s">
        <v>1321</v>
      </c>
      <c r="K176" s="6"/>
      <c r="L176" s="35"/>
      <c r="M176" s="115" t="s">
        <v>1225</v>
      </c>
      <c r="O176" s="5" t="s">
        <v>301</v>
      </c>
      <c r="P176" s="124">
        <v>30654.46</v>
      </c>
      <c r="Q176" s="25">
        <v>43938</v>
      </c>
      <c r="R176" s="25">
        <v>44303</v>
      </c>
      <c r="S176" s="124">
        <f t="shared" si="1"/>
        <v>15529.19</v>
      </c>
    </row>
    <row r="177" spans="1:19" ht="27" customHeight="1">
      <c r="A177" s="43" t="s">
        <v>435</v>
      </c>
      <c r="B177" s="24" t="s">
        <v>70</v>
      </c>
      <c r="C177" s="24" t="s">
        <v>71</v>
      </c>
      <c r="D177" s="103" t="s">
        <v>1324</v>
      </c>
      <c r="E177" s="26" t="s">
        <v>13</v>
      </c>
      <c r="F177" s="34"/>
      <c r="G177" s="35"/>
      <c r="H177" s="129" t="s">
        <v>1322</v>
      </c>
      <c r="I177" s="14"/>
      <c r="J177" s="5" t="s">
        <v>1323</v>
      </c>
      <c r="K177" s="6"/>
      <c r="L177" s="35"/>
      <c r="M177" s="115" t="s">
        <v>1225</v>
      </c>
      <c r="O177" s="5" t="s">
        <v>301</v>
      </c>
      <c r="P177" s="124">
        <v>30654.46</v>
      </c>
      <c r="Q177" s="25">
        <v>43938</v>
      </c>
      <c r="R177" s="25">
        <v>44303</v>
      </c>
      <c r="S177" s="124">
        <f t="shared" si="1"/>
        <v>15529.19</v>
      </c>
    </row>
    <row r="178" spans="1:19" ht="27" customHeight="1">
      <c r="A178" s="43" t="s">
        <v>435</v>
      </c>
      <c r="B178" s="24" t="s">
        <v>70</v>
      </c>
      <c r="C178" s="24" t="s">
        <v>71</v>
      </c>
      <c r="D178" s="103" t="s">
        <v>1324</v>
      </c>
      <c r="E178" s="26" t="s">
        <v>13</v>
      </c>
      <c r="F178" s="34"/>
      <c r="G178" s="35"/>
      <c r="H178" s="129">
        <v>10435001002</v>
      </c>
      <c r="I178" s="14"/>
      <c r="J178" s="5" t="s">
        <v>333</v>
      </c>
      <c r="K178" s="6"/>
      <c r="L178" s="35"/>
      <c r="M178" s="115" t="s">
        <v>1225</v>
      </c>
      <c r="O178" s="5" t="s">
        <v>301</v>
      </c>
      <c r="P178" s="124">
        <v>30654.46</v>
      </c>
      <c r="Q178" s="25">
        <v>43938</v>
      </c>
      <c r="R178" s="25">
        <v>44303</v>
      </c>
      <c r="S178" s="124">
        <f t="shared" si="1"/>
        <v>15529.19</v>
      </c>
    </row>
    <row r="179" spans="1:19" ht="27" customHeight="1">
      <c r="A179" s="43" t="s">
        <v>436</v>
      </c>
      <c r="B179" s="24" t="s">
        <v>70</v>
      </c>
      <c r="C179" s="24" t="s">
        <v>71</v>
      </c>
      <c r="D179" s="103" t="s">
        <v>298</v>
      </c>
      <c r="E179" s="26" t="s">
        <v>24</v>
      </c>
      <c r="F179" s="34"/>
      <c r="G179" s="35"/>
      <c r="H179" s="118" t="s">
        <v>1206</v>
      </c>
      <c r="I179" s="14"/>
      <c r="J179" s="14" t="s">
        <v>195</v>
      </c>
      <c r="K179" s="6"/>
      <c r="L179" s="35"/>
      <c r="M179" s="115" t="s">
        <v>1206</v>
      </c>
      <c r="O179" s="14" t="s">
        <v>195</v>
      </c>
      <c r="P179" s="124">
        <v>499.2</v>
      </c>
      <c r="Q179" s="25">
        <v>43941</v>
      </c>
      <c r="R179" s="25">
        <v>43941</v>
      </c>
      <c r="S179" s="124">
        <v>499.2</v>
      </c>
    </row>
    <row r="180" spans="1:19" ht="27" customHeight="1">
      <c r="A180" s="43" t="s">
        <v>437</v>
      </c>
      <c r="B180" s="24" t="s">
        <v>70</v>
      </c>
      <c r="C180" s="24" t="s">
        <v>71</v>
      </c>
      <c r="D180" s="103" t="s">
        <v>86</v>
      </c>
      <c r="E180" s="26" t="s">
        <v>24</v>
      </c>
      <c r="F180" s="34"/>
      <c r="G180" s="35"/>
      <c r="H180" s="119" t="s">
        <v>1197</v>
      </c>
      <c r="I180" s="14"/>
      <c r="J180" s="14" t="s">
        <v>155</v>
      </c>
      <c r="K180" s="6"/>
      <c r="L180" s="35"/>
      <c r="M180" s="115" t="s">
        <v>1197</v>
      </c>
      <c r="O180" s="14" t="s">
        <v>155</v>
      </c>
      <c r="P180" s="124">
        <v>3483.77</v>
      </c>
      <c r="Q180" s="25">
        <v>43941</v>
      </c>
      <c r="R180" s="25">
        <v>43941</v>
      </c>
      <c r="S180" s="124">
        <v>3483.77</v>
      </c>
    </row>
    <row r="181" spans="1:19" ht="27" customHeight="1">
      <c r="A181" s="43" t="s">
        <v>468</v>
      </c>
      <c r="B181" s="24" t="s">
        <v>70</v>
      </c>
      <c r="C181" s="24" t="s">
        <v>71</v>
      </c>
      <c r="D181" s="103" t="s">
        <v>510</v>
      </c>
      <c r="E181" s="26" t="s">
        <v>24</v>
      </c>
      <c r="F181" s="34"/>
      <c r="G181" s="35"/>
      <c r="H181" s="118" t="s">
        <v>1196</v>
      </c>
      <c r="I181" s="14"/>
      <c r="J181" s="5" t="s">
        <v>152</v>
      </c>
      <c r="K181" s="6"/>
      <c r="L181" s="35"/>
      <c r="M181" s="115" t="s">
        <v>1196</v>
      </c>
      <c r="O181" s="5" t="s">
        <v>152</v>
      </c>
      <c r="P181" s="124">
        <v>1099.18</v>
      </c>
      <c r="Q181" s="25">
        <v>43941</v>
      </c>
      <c r="R181" s="25">
        <v>43951</v>
      </c>
      <c r="S181" s="124">
        <v>1099.18</v>
      </c>
    </row>
    <row r="182" spans="1:19" ht="27" customHeight="1">
      <c r="A182" s="43" t="s">
        <v>471</v>
      </c>
      <c r="B182" s="24" t="s">
        <v>70</v>
      </c>
      <c r="C182" s="24" t="s">
        <v>71</v>
      </c>
      <c r="D182" s="103" t="s">
        <v>473</v>
      </c>
      <c r="E182" s="26" t="s">
        <v>24</v>
      </c>
      <c r="F182" s="34"/>
      <c r="G182" s="35"/>
      <c r="H182" s="117" t="s">
        <v>1230</v>
      </c>
      <c r="I182" s="14"/>
      <c r="J182" s="5" t="s">
        <v>333</v>
      </c>
      <c r="K182" s="6"/>
      <c r="L182" s="35"/>
      <c r="M182" s="115" t="s">
        <v>1230</v>
      </c>
      <c r="O182" s="5" t="s">
        <v>333</v>
      </c>
      <c r="P182" s="124">
        <v>236</v>
      </c>
      <c r="Q182" s="25">
        <v>43942</v>
      </c>
      <c r="R182" s="25">
        <v>43943</v>
      </c>
      <c r="S182" s="124">
        <v>236</v>
      </c>
    </row>
    <row r="183" spans="1:19" ht="27" customHeight="1">
      <c r="A183" s="43" t="s">
        <v>472</v>
      </c>
      <c r="B183" s="24" t="s">
        <v>70</v>
      </c>
      <c r="C183" s="24" t="s">
        <v>71</v>
      </c>
      <c r="D183" s="103" t="s">
        <v>474</v>
      </c>
      <c r="E183" s="26" t="s">
        <v>24</v>
      </c>
      <c r="F183" s="34"/>
      <c r="G183" s="35"/>
      <c r="H183" s="30" t="s">
        <v>1245</v>
      </c>
      <c r="I183" s="14"/>
      <c r="J183" s="5" t="s">
        <v>475</v>
      </c>
      <c r="K183" s="6"/>
      <c r="L183" s="35"/>
      <c r="M183" s="30" t="s">
        <v>1245</v>
      </c>
      <c r="O183" s="5" t="s">
        <v>475</v>
      </c>
      <c r="P183" s="124">
        <v>441</v>
      </c>
      <c r="Q183" s="25">
        <v>43942</v>
      </c>
      <c r="R183" s="25">
        <v>43951</v>
      </c>
      <c r="S183" s="124">
        <v>441</v>
      </c>
    </row>
    <row r="184" spans="1:19" ht="27" customHeight="1">
      <c r="A184" s="43" t="s">
        <v>476</v>
      </c>
      <c r="B184" s="24" t="s">
        <v>70</v>
      </c>
      <c r="C184" s="24" t="s">
        <v>71</v>
      </c>
      <c r="D184" s="103" t="s">
        <v>107</v>
      </c>
      <c r="E184" s="26" t="s">
        <v>24</v>
      </c>
      <c r="F184" s="34"/>
      <c r="G184" s="35"/>
      <c r="H184" s="118" t="s">
        <v>1186</v>
      </c>
      <c r="I184" s="16"/>
      <c r="J184" s="5" t="s">
        <v>113</v>
      </c>
      <c r="K184" s="6"/>
      <c r="L184" s="35"/>
      <c r="M184" s="115" t="s">
        <v>1186</v>
      </c>
      <c r="O184" s="5" t="s">
        <v>113</v>
      </c>
      <c r="P184" s="124">
        <v>1699.9</v>
      </c>
      <c r="Q184" s="25">
        <v>43942</v>
      </c>
      <c r="R184" s="25">
        <v>43942</v>
      </c>
      <c r="S184" s="124">
        <v>1699.9</v>
      </c>
    </row>
    <row r="185" spans="1:19" ht="27" customHeight="1">
      <c r="A185" s="43" t="s">
        <v>509</v>
      </c>
      <c r="B185" s="24" t="s">
        <v>70</v>
      </c>
      <c r="C185" s="24" t="s">
        <v>71</v>
      </c>
      <c r="D185" s="103" t="s">
        <v>196</v>
      </c>
      <c r="E185" s="26" t="s">
        <v>24</v>
      </c>
      <c r="F185" s="34"/>
      <c r="G185" s="35"/>
      <c r="H185" s="118" t="s">
        <v>1206</v>
      </c>
      <c r="I185" s="14"/>
      <c r="J185" s="5" t="s">
        <v>195</v>
      </c>
      <c r="K185" s="6"/>
      <c r="L185" s="35"/>
      <c r="M185" s="115" t="s">
        <v>1206</v>
      </c>
      <c r="O185" s="5" t="s">
        <v>195</v>
      </c>
      <c r="P185" s="124">
        <v>480.48</v>
      </c>
      <c r="Q185" s="25">
        <v>43943</v>
      </c>
      <c r="R185" s="25">
        <v>43951</v>
      </c>
      <c r="S185" s="124">
        <v>480.48</v>
      </c>
    </row>
    <row r="186" spans="1:19" ht="27" customHeight="1">
      <c r="A186" s="43" t="s">
        <v>511</v>
      </c>
      <c r="B186" s="24" t="s">
        <v>70</v>
      </c>
      <c r="C186" s="24" t="s">
        <v>71</v>
      </c>
      <c r="D186" s="103" t="s">
        <v>401</v>
      </c>
      <c r="E186" s="26" t="s">
        <v>27</v>
      </c>
      <c r="F186" s="34"/>
      <c r="G186" s="35"/>
      <c r="H186" s="117" t="s">
        <v>1175</v>
      </c>
      <c r="I186" s="16"/>
      <c r="J186" s="5" t="s">
        <v>84</v>
      </c>
      <c r="K186" s="6"/>
      <c r="L186" s="35"/>
      <c r="M186" s="115" t="s">
        <v>1175</v>
      </c>
      <c r="O186" s="5" t="s">
        <v>84</v>
      </c>
      <c r="P186" s="124">
        <v>5034.49</v>
      </c>
      <c r="Q186" s="25">
        <v>43943</v>
      </c>
      <c r="R186" s="25">
        <v>43956</v>
      </c>
      <c r="S186" s="124">
        <v>5034.49</v>
      </c>
    </row>
    <row r="187" spans="1:19" ht="27" customHeight="1">
      <c r="A187" s="43" t="s">
        <v>512</v>
      </c>
      <c r="B187" s="24" t="s">
        <v>70</v>
      </c>
      <c r="C187" s="24" t="s">
        <v>71</v>
      </c>
      <c r="D187" s="103" t="s">
        <v>513</v>
      </c>
      <c r="E187" s="26" t="s">
        <v>24</v>
      </c>
      <c r="F187" s="34"/>
      <c r="G187" s="35"/>
      <c r="H187" s="119" t="s">
        <v>1204</v>
      </c>
      <c r="I187" s="14"/>
      <c r="J187" s="5" t="s">
        <v>182</v>
      </c>
      <c r="K187" s="6"/>
      <c r="L187" s="35"/>
      <c r="M187" s="115" t="s">
        <v>1204</v>
      </c>
      <c r="O187" s="5" t="s">
        <v>182</v>
      </c>
      <c r="P187" s="124">
        <v>160</v>
      </c>
      <c r="Q187" s="25">
        <v>43943</v>
      </c>
      <c r="R187" s="25">
        <v>43951</v>
      </c>
      <c r="S187" s="124">
        <v>160</v>
      </c>
    </row>
    <row r="188" spans="1:19" ht="27" customHeight="1">
      <c r="A188" s="43" t="s">
        <v>514</v>
      </c>
      <c r="B188" s="24" t="s">
        <v>70</v>
      </c>
      <c r="C188" s="24" t="s">
        <v>71</v>
      </c>
      <c r="D188" s="103" t="s">
        <v>530</v>
      </c>
      <c r="E188" s="26" t="s">
        <v>24</v>
      </c>
      <c r="F188" s="34"/>
      <c r="G188" s="35"/>
      <c r="H188" s="134" t="s">
        <v>1246</v>
      </c>
      <c r="I188" s="14"/>
      <c r="J188" s="5" t="s">
        <v>1247</v>
      </c>
      <c r="K188" s="6"/>
      <c r="L188" s="35"/>
      <c r="M188" s="134" t="s">
        <v>1246</v>
      </c>
      <c r="O188" s="5" t="s">
        <v>1247</v>
      </c>
      <c r="P188" s="124">
        <v>1200</v>
      </c>
      <c r="Q188" s="25">
        <v>43974</v>
      </c>
      <c r="R188" s="25">
        <v>44339</v>
      </c>
      <c r="S188" s="124">
        <f>100+300+300</f>
        <v>700</v>
      </c>
    </row>
    <row r="189" spans="1:19" ht="27" customHeight="1">
      <c r="A189" s="43" t="s">
        <v>516</v>
      </c>
      <c r="B189" s="24" t="s">
        <v>70</v>
      </c>
      <c r="C189" s="24" t="s">
        <v>71</v>
      </c>
      <c r="D189" s="103" t="s">
        <v>515</v>
      </c>
      <c r="E189" s="26" t="s">
        <v>24</v>
      </c>
      <c r="F189" s="34"/>
      <c r="G189" s="35"/>
      <c r="H189" s="118" t="s">
        <v>1215</v>
      </c>
      <c r="I189" s="14"/>
      <c r="J189" s="14" t="s">
        <v>256</v>
      </c>
      <c r="K189" s="6"/>
      <c r="L189" s="35"/>
      <c r="M189" s="115" t="s">
        <v>1215</v>
      </c>
      <c r="O189" s="14" t="s">
        <v>256</v>
      </c>
      <c r="P189" s="124">
        <v>153.7</v>
      </c>
      <c r="Q189" s="25">
        <v>43944</v>
      </c>
      <c r="R189" s="25">
        <v>43951</v>
      </c>
      <c r="S189" s="124">
        <v>153.7</v>
      </c>
    </row>
    <row r="190" spans="1:19" ht="27" customHeight="1">
      <c r="A190" s="43" t="s">
        <v>658</v>
      </c>
      <c r="B190" s="24" t="s">
        <v>70</v>
      </c>
      <c r="C190" s="24" t="s">
        <v>71</v>
      </c>
      <c r="D190" s="103" t="s">
        <v>1325</v>
      </c>
      <c r="E190" s="26" t="s">
        <v>24</v>
      </c>
      <c r="F190" s="34"/>
      <c r="G190" s="35"/>
      <c r="H190" s="117" t="s">
        <v>1183</v>
      </c>
      <c r="I190" s="14"/>
      <c r="J190" s="5" t="s">
        <v>105</v>
      </c>
      <c r="K190" s="6"/>
      <c r="L190" s="35"/>
      <c r="M190" s="115" t="s">
        <v>1183</v>
      </c>
      <c r="O190" s="5" t="s">
        <v>105</v>
      </c>
      <c r="P190" s="124">
        <v>17300</v>
      </c>
      <c r="Q190" s="25">
        <v>43948</v>
      </c>
      <c r="R190" s="25">
        <v>43961</v>
      </c>
      <c r="S190" s="124">
        <f>5190+4036.67+4036.67+4036.66</f>
        <v>17300</v>
      </c>
    </row>
    <row r="191" spans="1:19" ht="27" customHeight="1">
      <c r="A191" s="43" t="s">
        <v>518</v>
      </c>
      <c r="B191" s="24" t="s">
        <v>70</v>
      </c>
      <c r="C191" s="24" t="s">
        <v>71</v>
      </c>
      <c r="D191" s="103" t="s">
        <v>519</v>
      </c>
      <c r="E191" s="26" t="s">
        <v>24</v>
      </c>
      <c r="F191" s="34"/>
      <c r="G191" s="35"/>
      <c r="H191" s="115" t="s">
        <v>1248</v>
      </c>
      <c r="I191" s="14"/>
      <c r="J191" s="5" t="s">
        <v>611</v>
      </c>
      <c r="K191" s="6"/>
      <c r="L191" s="35"/>
      <c r="M191" s="115" t="s">
        <v>1248</v>
      </c>
      <c r="O191" s="5" t="s">
        <v>611</v>
      </c>
      <c r="P191" s="124">
        <v>15000</v>
      </c>
      <c r="Q191" s="25">
        <v>43948</v>
      </c>
      <c r="R191" s="25">
        <v>44313</v>
      </c>
      <c r="S191" s="124">
        <f>9421.87</f>
        <v>9421.87</v>
      </c>
    </row>
    <row r="192" spans="1:19" ht="27" customHeight="1">
      <c r="A192" s="43" t="s">
        <v>520</v>
      </c>
      <c r="B192" s="24" t="s">
        <v>70</v>
      </c>
      <c r="C192" s="24" t="s">
        <v>71</v>
      </c>
      <c r="D192" s="103" t="s">
        <v>521</v>
      </c>
      <c r="E192" s="26" t="s">
        <v>24</v>
      </c>
      <c r="F192" s="34"/>
      <c r="G192" s="35"/>
      <c r="H192" s="126">
        <v>15189081001</v>
      </c>
      <c r="I192" s="14"/>
      <c r="J192" s="5" t="s">
        <v>321</v>
      </c>
      <c r="K192" s="6"/>
      <c r="L192" s="35"/>
      <c r="M192" s="115">
        <v>15189081001</v>
      </c>
      <c r="O192" s="5" t="s">
        <v>321</v>
      </c>
      <c r="P192" s="124">
        <v>830</v>
      </c>
      <c r="Q192" s="25">
        <v>43948</v>
      </c>
      <c r="R192" s="25">
        <v>43960</v>
      </c>
      <c r="S192" s="124">
        <v>830</v>
      </c>
    </row>
    <row r="193" spans="1:19" ht="27" customHeight="1">
      <c r="A193" s="43" t="s">
        <v>524</v>
      </c>
      <c r="B193" s="24" t="s">
        <v>70</v>
      </c>
      <c r="C193" s="24" t="s">
        <v>71</v>
      </c>
      <c r="D193" s="103" t="s">
        <v>525</v>
      </c>
      <c r="E193" s="26" t="s">
        <v>24</v>
      </c>
      <c r="F193" s="34"/>
      <c r="G193" s="35"/>
      <c r="H193" s="126" t="s">
        <v>1228</v>
      </c>
      <c r="I193" s="14"/>
      <c r="J193" s="5" t="s">
        <v>470</v>
      </c>
      <c r="K193" s="6"/>
      <c r="L193" s="35"/>
      <c r="M193" s="115" t="s">
        <v>1228</v>
      </c>
      <c r="O193" s="5" t="s">
        <v>470</v>
      </c>
      <c r="P193" s="124">
        <v>81.97</v>
      </c>
      <c r="Q193" s="25">
        <v>43949</v>
      </c>
      <c r="R193" s="25">
        <v>43951</v>
      </c>
      <c r="S193" s="124">
        <v>81.97</v>
      </c>
    </row>
    <row r="194" spans="1:19" ht="27" customHeight="1">
      <c r="A194" s="43" t="s">
        <v>523</v>
      </c>
      <c r="B194" s="24" t="s">
        <v>70</v>
      </c>
      <c r="C194" s="24" t="s">
        <v>71</v>
      </c>
      <c r="D194" s="103" t="s">
        <v>522</v>
      </c>
      <c r="E194" s="26" t="s">
        <v>24</v>
      </c>
      <c r="F194" s="34"/>
      <c r="G194" s="35"/>
      <c r="H194" s="118" t="s">
        <v>1196</v>
      </c>
      <c r="I194" s="14"/>
      <c r="J194" s="5" t="s">
        <v>152</v>
      </c>
      <c r="K194" s="6"/>
      <c r="L194" s="35"/>
      <c r="M194" s="115" t="s">
        <v>1196</v>
      </c>
      <c r="O194" s="5" t="s">
        <v>152</v>
      </c>
      <c r="P194" s="124">
        <v>3300</v>
      </c>
      <c r="Q194" s="25">
        <v>43949</v>
      </c>
      <c r="R194" s="25">
        <v>43951</v>
      </c>
      <c r="S194" s="124">
        <v>3300</v>
      </c>
    </row>
    <row r="195" spans="1:19" ht="27" customHeight="1">
      <c r="A195" s="43" t="s">
        <v>526</v>
      </c>
      <c r="B195" s="24" t="s">
        <v>70</v>
      </c>
      <c r="C195" s="24" t="s">
        <v>71</v>
      </c>
      <c r="D195" s="103" t="s">
        <v>181</v>
      </c>
      <c r="E195" s="26" t="s">
        <v>24</v>
      </c>
      <c r="F195" s="34"/>
      <c r="G195" s="35"/>
      <c r="H195" s="119" t="s">
        <v>1204</v>
      </c>
      <c r="I195" s="14"/>
      <c r="J195" s="5" t="s">
        <v>182</v>
      </c>
      <c r="K195" s="6"/>
      <c r="L195" s="35"/>
      <c r="M195" s="115" t="s">
        <v>1204</v>
      </c>
      <c r="O195" s="5" t="s">
        <v>182</v>
      </c>
      <c r="P195" s="124">
        <v>175</v>
      </c>
      <c r="Q195" s="25">
        <v>43949</v>
      </c>
      <c r="R195" s="25">
        <v>43951</v>
      </c>
      <c r="S195" s="124"/>
    </row>
    <row r="196" spans="1:19" ht="27" customHeight="1">
      <c r="A196" s="43" t="s">
        <v>527</v>
      </c>
      <c r="B196" s="24" t="s">
        <v>70</v>
      </c>
      <c r="C196" s="24" t="s">
        <v>71</v>
      </c>
      <c r="D196" s="103" t="s">
        <v>135</v>
      </c>
      <c r="E196" s="26" t="s">
        <v>24</v>
      </c>
      <c r="F196" s="34"/>
      <c r="G196" s="35"/>
      <c r="H196" s="119" t="s">
        <v>1191</v>
      </c>
      <c r="I196" s="14"/>
      <c r="J196" s="5" t="s">
        <v>136</v>
      </c>
      <c r="K196" s="6"/>
      <c r="L196" s="35"/>
      <c r="M196" s="115" t="s">
        <v>1191</v>
      </c>
      <c r="O196" s="5" t="s">
        <v>136</v>
      </c>
      <c r="P196" s="124">
        <v>4461.8</v>
      </c>
      <c r="Q196" s="25">
        <v>43950</v>
      </c>
      <c r="R196" s="25">
        <v>43950</v>
      </c>
      <c r="S196" s="124">
        <v>4461.8</v>
      </c>
    </row>
    <row r="197" spans="1:19" ht="27" customHeight="1">
      <c r="A197" s="43" t="s">
        <v>529</v>
      </c>
      <c r="B197" s="24" t="s">
        <v>70</v>
      </c>
      <c r="C197" s="24" t="s">
        <v>71</v>
      </c>
      <c r="D197" s="103" t="s">
        <v>124</v>
      </c>
      <c r="E197" s="26" t="s">
        <v>24</v>
      </c>
      <c r="F197" s="34"/>
      <c r="G197" s="35"/>
      <c r="H197" s="118" t="s">
        <v>1186</v>
      </c>
      <c r="I197" s="16"/>
      <c r="J197" s="5" t="s">
        <v>113</v>
      </c>
      <c r="K197" s="6"/>
      <c r="L197" s="35"/>
      <c r="M197" s="115" t="s">
        <v>1186</v>
      </c>
      <c r="O197" s="5" t="s">
        <v>113</v>
      </c>
      <c r="P197" s="124">
        <v>338.02</v>
      </c>
      <c r="Q197" s="25">
        <v>43950</v>
      </c>
      <c r="R197" s="25">
        <v>43950</v>
      </c>
      <c r="S197" s="124">
        <v>338.02</v>
      </c>
    </row>
    <row r="198" spans="1:19" ht="27" customHeight="1">
      <c r="A198" s="43" t="s">
        <v>533</v>
      </c>
      <c r="B198" s="24" t="s">
        <v>70</v>
      </c>
      <c r="C198" s="24" t="s">
        <v>71</v>
      </c>
      <c r="D198" s="103" t="s">
        <v>107</v>
      </c>
      <c r="E198" s="26" t="s">
        <v>24</v>
      </c>
      <c r="F198" s="34"/>
      <c r="G198" s="35"/>
      <c r="H198" s="118" t="s">
        <v>1192</v>
      </c>
      <c r="I198" s="14"/>
      <c r="J198" s="5" t="s">
        <v>139</v>
      </c>
      <c r="K198" s="6"/>
      <c r="L198" s="35"/>
      <c r="M198" s="115" t="s">
        <v>1192</v>
      </c>
      <c r="O198" s="5" t="s">
        <v>139</v>
      </c>
      <c r="P198" s="124">
        <v>1750</v>
      </c>
      <c r="Q198" s="25">
        <v>43950</v>
      </c>
      <c r="R198" s="25">
        <v>43950</v>
      </c>
      <c r="S198" s="124">
        <v>1750</v>
      </c>
    </row>
    <row r="199" spans="1:19" ht="27" customHeight="1">
      <c r="A199" s="43" t="s">
        <v>535</v>
      </c>
      <c r="B199" s="24" t="s">
        <v>70</v>
      </c>
      <c r="C199" s="24" t="s">
        <v>71</v>
      </c>
      <c r="D199" s="103" t="s">
        <v>536</v>
      </c>
      <c r="E199" s="26" t="s">
        <v>24</v>
      </c>
      <c r="F199" s="34"/>
      <c r="G199" s="35"/>
      <c r="H199" s="120" t="s">
        <v>1249</v>
      </c>
      <c r="J199" s="5" t="s">
        <v>537</v>
      </c>
      <c r="M199" s="120" t="s">
        <v>1249</v>
      </c>
      <c r="O199" s="5" t="s">
        <v>537</v>
      </c>
      <c r="P199" s="124">
        <v>350</v>
      </c>
      <c r="Q199" s="25">
        <v>43950</v>
      </c>
      <c r="R199" s="25">
        <v>43950</v>
      </c>
      <c r="S199" s="124">
        <v>350</v>
      </c>
    </row>
    <row r="200" spans="1:19" ht="27" customHeight="1">
      <c r="A200" s="43" t="s">
        <v>543</v>
      </c>
      <c r="B200" s="24" t="s">
        <v>70</v>
      </c>
      <c r="C200" s="24" t="s">
        <v>71</v>
      </c>
      <c r="D200" s="103" t="s">
        <v>558</v>
      </c>
      <c r="E200" s="26" t="s">
        <v>24</v>
      </c>
      <c r="F200" s="34"/>
      <c r="G200" s="35"/>
      <c r="H200" s="117" t="s">
        <v>1230</v>
      </c>
      <c r="I200" s="14"/>
      <c r="J200" s="5" t="s">
        <v>333</v>
      </c>
      <c r="K200" s="6"/>
      <c r="L200" s="35"/>
      <c r="M200" s="115" t="s">
        <v>1230</v>
      </c>
      <c r="O200" s="5" t="s">
        <v>333</v>
      </c>
      <c r="P200" s="124">
        <v>870</v>
      </c>
      <c r="Q200" s="25">
        <v>43950</v>
      </c>
      <c r="R200" s="25">
        <v>43956</v>
      </c>
      <c r="S200" s="124">
        <v>870</v>
      </c>
    </row>
    <row r="201" spans="1:19" ht="27" customHeight="1">
      <c r="A201" s="43" t="s">
        <v>538</v>
      </c>
      <c r="B201" s="24" t="s">
        <v>70</v>
      </c>
      <c r="C201" s="24" t="s">
        <v>71</v>
      </c>
      <c r="D201" s="103" t="s">
        <v>539</v>
      </c>
      <c r="E201" s="26" t="s">
        <v>27</v>
      </c>
      <c r="F201" s="34"/>
      <c r="G201" s="35"/>
      <c r="H201" s="119">
        <v>1899680597</v>
      </c>
      <c r="I201" s="14"/>
      <c r="J201" s="14" t="s">
        <v>99</v>
      </c>
      <c r="K201" s="6"/>
      <c r="L201" s="35"/>
      <c r="M201" s="115">
        <v>1899680597</v>
      </c>
      <c r="O201" s="14" t="s">
        <v>99</v>
      </c>
      <c r="P201" s="124">
        <v>960</v>
      </c>
      <c r="Q201" s="25">
        <v>43950</v>
      </c>
      <c r="R201" s="25">
        <v>43950</v>
      </c>
      <c r="S201" s="124">
        <v>960</v>
      </c>
    </row>
    <row r="202" spans="1:19" ht="27" customHeight="1">
      <c r="A202" s="43" t="s">
        <v>540</v>
      </c>
      <c r="B202" s="24" t="s">
        <v>70</v>
      </c>
      <c r="C202" s="24" t="s">
        <v>71</v>
      </c>
      <c r="D202" s="103" t="s">
        <v>142</v>
      </c>
      <c r="E202" s="26" t="s">
        <v>24</v>
      </c>
      <c r="F202" s="34"/>
      <c r="G202" s="35"/>
      <c r="H202" s="119" t="s">
        <v>1193</v>
      </c>
      <c r="I202" s="14"/>
      <c r="J202" s="5" t="s">
        <v>143</v>
      </c>
      <c r="K202" s="6"/>
      <c r="L202" s="35"/>
      <c r="M202" s="115" t="s">
        <v>1193</v>
      </c>
      <c r="O202" s="5" t="s">
        <v>143</v>
      </c>
      <c r="P202" s="124">
        <v>144</v>
      </c>
      <c r="Q202" s="25">
        <v>43950</v>
      </c>
      <c r="R202" s="25">
        <v>43950</v>
      </c>
      <c r="S202" s="124">
        <v>144</v>
      </c>
    </row>
    <row r="203" spans="1:19" ht="27" customHeight="1">
      <c r="A203" s="43" t="s">
        <v>542</v>
      </c>
      <c r="B203" s="24" t="s">
        <v>70</v>
      </c>
      <c r="C203" s="24" t="s">
        <v>71</v>
      </c>
      <c r="D203" s="103" t="s">
        <v>544</v>
      </c>
      <c r="E203" s="26" t="s">
        <v>24</v>
      </c>
      <c r="F203" s="34"/>
      <c r="G203" s="35"/>
      <c r="H203" s="117" t="s">
        <v>1250</v>
      </c>
      <c r="I203" s="14"/>
      <c r="J203" s="5" t="s">
        <v>545</v>
      </c>
      <c r="K203" s="136"/>
      <c r="L203" s="136"/>
      <c r="M203" s="115" t="s">
        <v>1250</v>
      </c>
      <c r="O203" s="5" t="s">
        <v>545</v>
      </c>
      <c r="P203" s="124">
        <v>3000</v>
      </c>
      <c r="Q203" s="25">
        <v>43950</v>
      </c>
      <c r="R203" s="25">
        <v>43956</v>
      </c>
      <c r="S203" s="124">
        <v>3000</v>
      </c>
    </row>
    <row r="204" spans="1:19" ht="27" customHeight="1">
      <c r="A204" s="43" t="s">
        <v>546</v>
      </c>
      <c r="B204" s="24" t="s">
        <v>70</v>
      </c>
      <c r="C204" s="24" t="s">
        <v>71</v>
      </c>
      <c r="D204" s="103" t="s">
        <v>107</v>
      </c>
      <c r="E204" s="26" t="s">
        <v>24</v>
      </c>
      <c r="F204" s="34"/>
      <c r="G204" s="35"/>
      <c r="H204" s="119" t="s">
        <v>1185</v>
      </c>
      <c r="I204" s="14"/>
      <c r="J204" s="5" t="s">
        <v>108</v>
      </c>
      <c r="K204" s="6"/>
      <c r="L204" s="35"/>
      <c r="M204" s="115" t="s">
        <v>1185</v>
      </c>
      <c r="O204" s="5" t="s">
        <v>108</v>
      </c>
      <c r="P204" s="124">
        <v>233.23</v>
      </c>
      <c r="Q204" s="25">
        <v>43951</v>
      </c>
      <c r="R204" s="25">
        <v>43951</v>
      </c>
      <c r="S204" s="124">
        <v>233.23</v>
      </c>
    </row>
    <row r="205" spans="1:19" ht="27" customHeight="1">
      <c r="A205" s="43" t="s">
        <v>548</v>
      </c>
      <c r="B205" s="24" t="s">
        <v>70</v>
      </c>
      <c r="C205" s="24" t="s">
        <v>71</v>
      </c>
      <c r="D205" s="103" t="s">
        <v>124</v>
      </c>
      <c r="E205" s="26" t="s">
        <v>24</v>
      </c>
      <c r="F205" s="34"/>
      <c r="G205" s="35"/>
      <c r="H205" s="119" t="s">
        <v>1185</v>
      </c>
      <c r="I205" s="14"/>
      <c r="J205" s="5" t="s">
        <v>108</v>
      </c>
      <c r="K205" s="6"/>
      <c r="L205" s="35"/>
      <c r="M205" s="115" t="s">
        <v>1185</v>
      </c>
      <c r="O205" s="5" t="s">
        <v>108</v>
      </c>
      <c r="P205" s="124">
        <v>19316.92</v>
      </c>
      <c r="Q205" s="25">
        <v>43951</v>
      </c>
      <c r="R205" s="25">
        <v>43951</v>
      </c>
      <c r="S205" s="124">
        <v>19316.92</v>
      </c>
    </row>
    <row r="206" spans="1:19" ht="27" customHeight="1">
      <c r="A206" s="43" t="s">
        <v>550</v>
      </c>
      <c r="B206" s="24" t="s">
        <v>70</v>
      </c>
      <c r="C206" s="24" t="s">
        <v>71</v>
      </c>
      <c r="D206" s="103" t="s">
        <v>159</v>
      </c>
      <c r="E206" s="26" t="s">
        <v>24</v>
      </c>
      <c r="F206" s="34"/>
      <c r="G206" s="35"/>
      <c r="H206" s="118" t="s">
        <v>1196</v>
      </c>
      <c r="I206" s="14"/>
      <c r="J206" s="14" t="s">
        <v>152</v>
      </c>
      <c r="K206" s="6"/>
      <c r="L206" s="35"/>
      <c r="M206" s="115" t="s">
        <v>1196</v>
      </c>
      <c r="O206" s="14" t="s">
        <v>152</v>
      </c>
      <c r="P206" s="124">
        <v>240.9</v>
      </c>
      <c r="Q206" s="25">
        <v>43951</v>
      </c>
      <c r="R206" s="25">
        <v>43951</v>
      </c>
      <c r="S206" s="124">
        <v>240.9</v>
      </c>
    </row>
    <row r="207" spans="1:19" ht="27" customHeight="1">
      <c r="A207" s="43" t="s">
        <v>552</v>
      </c>
      <c r="B207" s="24" t="s">
        <v>70</v>
      </c>
      <c r="C207" s="24" t="s">
        <v>71</v>
      </c>
      <c r="D207" s="103" t="s">
        <v>159</v>
      </c>
      <c r="E207" s="26" t="s">
        <v>24</v>
      </c>
      <c r="F207" s="34"/>
      <c r="G207" s="35"/>
      <c r="H207" s="120" t="s">
        <v>1198</v>
      </c>
      <c r="I207" s="14"/>
      <c r="J207" s="14" t="s">
        <v>157</v>
      </c>
      <c r="K207" s="6"/>
      <c r="L207" s="35"/>
      <c r="M207" s="115" t="s">
        <v>1198</v>
      </c>
      <c r="O207" s="14" t="s">
        <v>157</v>
      </c>
      <c r="P207" s="124">
        <v>819.36</v>
      </c>
      <c r="Q207" s="25">
        <v>43951</v>
      </c>
      <c r="R207" s="25">
        <v>43951</v>
      </c>
      <c r="S207" s="124">
        <v>819.36</v>
      </c>
    </row>
    <row r="208" spans="1:19" ht="27" customHeight="1">
      <c r="A208" s="43" t="s">
        <v>554</v>
      </c>
      <c r="B208" s="24" t="s">
        <v>70</v>
      </c>
      <c r="C208" s="24" t="s">
        <v>71</v>
      </c>
      <c r="D208" s="103" t="s">
        <v>159</v>
      </c>
      <c r="E208" s="26" t="s">
        <v>24</v>
      </c>
      <c r="F208" s="34"/>
      <c r="G208" s="35"/>
      <c r="H208" s="115" t="s">
        <v>1243</v>
      </c>
      <c r="I208" s="14"/>
      <c r="J208" s="14" t="s">
        <v>420</v>
      </c>
      <c r="K208" s="6"/>
      <c r="L208" s="35"/>
      <c r="M208" s="115" t="s">
        <v>1243</v>
      </c>
      <c r="O208" s="14" t="s">
        <v>420</v>
      </c>
      <c r="P208" s="124">
        <v>1205</v>
      </c>
      <c r="Q208" s="25">
        <v>43951</v>
      </c>
      <c r="R208" s="25">
        <v>43951</v>
      </c>
      <c r="S208" s="124">
        <v>1205</v>
      </c>
    </row>
    <row r="209" spans="1:19" ht="27" customHeight="1">
      <c r="A209" s="43" t="s">
        <v>555</v>
      </c>
      <c r="B209" s="24" t="s">
        <v>70</v>
      </c>
      <c r="C209" s="24" t="s">
        <v>71</v>
      </c>
      <c r="D209" s="103" t="s">
        <v>684</v>
      </c>
      <c r="E209" s="26" t="s">
        <v>24</v>
      </c>
      <c r="F209" s="34"/>
      <c r="G209" s="35"/>
      <c r="H209" s="116" t="s">
        <v>1224</v>
      </c>
      <c r="I209" s="14"/>
      <c r="J209" s="14" t="s">
        <v>294</v>
      </c>
      <c r="K209" s="6"/>
      <c r="L209" s="35"/>
      <c r="M209" s="115" t="s">
        <v>1224</v>
      </c>
      <c r="O209" s="14" t="s">
        <v>294</v>
      </c>
      <c r="P209" s="124">
        <v>503.2</v>
      </c>
      <c r="Q209" s="25">
        <v>43955</v>
      </c>
      <c r="R209" s="25">
        <v>43961</v>
      </c>
      <c r="S209" s="124">
        <v>503.2</v>
      </c>
    </row>
    <row r="210" spans="1:19" ht="27" customHeight="1">
      <c r="A210" s="43" t="s">
        <v>583</v>
      </c>
      <c r="B210" s="24" t="s">
        <v>70</v>
      </c>
      <c r="C210" s="24" t="s">
        <v>71</v>
      </c>
      <c r="D210" s="103" t="s">
        <v>401</v>
      </c>
      <c r="E210" s="26" t="s">
        <v>27</v>
      </c>
      <c r="F210" s="34"/>
      <c r="G210" s="35"/>
      <c r="H210" s="117" t="s">
        <v>1175</v>
      </c>
      <c r="I210" s="16"/>
      <c r="J210" s="5" t="s">
        <v>84</v>
      </c>
      <c r="K210" s="6"/>
      <c r="L210" s="35"/>
      <c r="M210" s="115" t="s">
        <v>1175</v>
      </c>
      <c r="O210" s="5" t="s">
        <v>84</v>
      </c>
      <c r="P210" s="124">
        <v>4790.72</v>
      </c>
      <c r="Q210" s="25">
        <v>43955</v>
      </c>
      <c r="R210" s="25">
        <v>43963</v>
      </c>
      <c r="S210" s="124">
        <v>4790.72</v>
      </c>
    </row>
    <row r="211" spans="1:19" ht="27" customHeight="1">
      <c r="A211" s="43" t="s">
        <v>556</v>
      </c>
      <c r="B211" s="24" t="s">
        <v>70</v>
      </c>
      <c r="C211" s="24" t="s">
        <v>71</v>
      </c>
      <c r="D211" s="103" t="s">
        <v>557</v>
      </c>
      <c r="E211" s="26" t="s">
        <v>24</v>
      </c>
      <c r="F211" s="34"/>
      <c r="G211" s="35"/>
      <c r="H211" s="118" t="s">
        <v>1196</v>
      </c>
      <c r="I211" s="14"/>
      <c r="J211" s="5" t="s">
        <v>152</v>
      </c>
      <c r="K211" s="6"/>
      <c r="L211" s="35"/>
      <c r="M211" s="115" t="s">
        <v>1196</v>
      </c>
      <c r="O211" s="5" t="s">
        <v>152</v>
      </c>
      <c r="P211" s="124">
        <v>225</v>
      </c>
      <c r="Q211" s="25">
        <v>43956</v>
      </c>
      <c r="R211" s="25">
        <v>43957</v>
      </c>
      <c r="S211" s="124">
        <v>225</v>
      </c>
    </row>
    <row r="212" spans="1:19" ht="27" customHeight="1">
      <c r="A212" s="43" t="s">
        <v>559</v>
      </c>
      <c r="B212" s="24" t="s">
        <v>70</v>
      </c>
      <c r="C212" s="24" t="s">
        <v>71</v>
      </c>
      <c r="D212" s="103" t="s">
        <v>560</v>
      </c>
      <c r="E212" s="26" t="s">
        <v>24</v>
      </c>
      <c r="F212" s="34"/>
      <c r="G212" s="35"/>
      <c r="H212" s="120" t="s">
        <v>1251</v>
      </c>
      <c r="I212" s="14"/>
      <c r="J212" s="5" t="s">
        <v>561</v>
      </c>
      <c r="K212" s="6"/>
      <c r="L212" s="35"/>
      <c r="M212" s="120" t="s">
        <v>1251</v>
      </c>
      <c r="O212" s="5" t="s">
        <v>561</v>
      </c>
      <c r="P212" s="124">
        <v>43400</v>
      </c>
      <c r="Q212" s="25">
        <v>43956</v>
      </c>
      <c r="R212" s="25">
        <v>44689</v>
      </c>
      <c r="S212" s="124">
        <f>8012.88+4293.5</f>
        <v>12306.380000000001</v>
      </c>
    </row>
    <row r="213" spans="1:19" ht="27" customHeight="1">
      <c r="A213" s="43" t="s">
        <v>562</v>
      </c>
      <c r="B213" s="24" t="s">
        <v>70</v>
      </c>
      <c r="C213" s="24" t="s">
        <v>71</v>
      </c>
      <c r="D213" s="103" t="s">
        <v>563</v>
      </c>
      <c r="E213" s="26" t="s">
        <v>24</v>
      </c>
      <c r="F213" s="34"/>
      <c r="G213" s="35"/>
      <c r="H213" s="119" t="s">
        <v>1201</v>
      </c>
      <c r="I213" s="14"/>
      <c r="J213" s="14" t="s">
        <v>444</v>
      </c>
      <c r="K213" s="6"/>
      <c r="L213" s="35"/>
      <c r="M213" s="115" t="s">
        <v>1201</v>
      </c>
      <c r="O213" s="14" t="s">
        <v>444</v>
      </c>
      <c r="P213" s="124">
        <v>60.45</v>
      </c>
      <c r="Q213" s="25">
        <v>43958</v>
      </c>
      <c r="R213" s="25">
        <v>43961</v>
      </c>
      <c r="S213" s="124">
        <v>60.45</v>
      </c>
    </row>
    <row r="214" spans="1:19" ht="27" customHeight="1">
      <c r="A214" s="43" t="s">
        <v>565</v>
      </c>
      <c r="B214" s="24" t="s">
        <v>70</v>
      </c>
      <c r="C214" s="24" t="s">
        <v>71</v>
      </c>
      <c r="D214" s="103" t="s">
        <v>172</v>
      </c>
      <c r="E214" s="26" t="s">
        <v>24</v>
      </c>
      <c r="F214" s="34"/>
      <c r="G214" s="35"/>
      <c r="H214" s="119" t="s">
        <v>1210</v>
      </c>
      <c r="I214" s="14"/>
      <c r="J214" s="14" t="s">
        <v>234</v>
      </c>
      <c r="K214" s="6"/>
      <c r="L214" s="35"/>
      <c r="M214" s="115" t="s">
        <v>1210</v>
      </c>
      <c r="O214" s="14" t="s">
        <v>234</v>
      </c>
      <c r="P214" s="124">
        <v>1145.35</v>
      </c>
      <c r="Q214" s="25">
        <v>43958</v>
      </c>
      <c r="R214" s="25">
        <v>43961</v>
      </c>
      <c r="S214" s="124">
        <v>1145.35</v>
      </c>
    </row>
    <row r="215" spans="1:19" ht="27" customHeight="1">
      <c r="A215" s="43" t="s">
        <v>569</v>
      </c>
      <c r="B215" s="24" t="s">
        <v>70</v>
      </c>
      <c r="C215" s="24" t="s">
        <v>71</v>
      </c>
      <c r="D215" s="103" t="s">
        <v>568</v>
      </c>
      <c r="E215" s="26" t="s">
        <v>24</v>
      </c>
      <c r="F215" s="34"/>
      <c r="G215" s="35"/>
      <c r="H215" s="129" t="s">
        <v>1225</v>
      </c>
      <c r="I215" s="14"/>
      <c r="J215" s="5" t="s">
        <v>301</v>
      </c>
      <c r="K215" s="6"/>
      <c r="L215" s="35"/>
      <c r="M215" s="115" t="s">
        <v>1225</v>
      </c>
      <c r="O215" s="5" t="s">
        <v>301</v>
      </c>
      <c r="P215" s="124">
        <v>448</v>
      </c>
      <c r="Q215" s="25">
        <v>43959</v>
      </c>
      <c r="R215" s="25">
        <v>43990</v>
      </c>
      <c r="S215" s="124">
        <v>448</v>
      </c>
    </row>
    <row r="216" spans="1:19" ht="27" customHeight="1">
      <c r="A216" s="43" t="s">
        <v>566</v>
      </c>
      <c r="B216" s="24" t="s">
        <v>70</v>
      </c>
      <c r="C216" s="24" t="s">
        <v>71</v>
      </c>
      <c r="D216" s="103" t="s">
        <v>567</v>
      </c>
      <c r="E216" s="26" t="s">
        <v>24</v>
      </c>
      <c r="F216" s="34"/>
      <c r="G216" s="35"/>
      <c r="H216" s="118" t="s">
        <v>1196</v>
      </c>
      <c r="I216" s="14"/>
      <c r="J216" s="5" t="s">
        <v>152</v>
      </c>
      <c r="K216" s="6"/>
      <c r="L216" s="35"/>
      <c r="M216" s="115" t="s">
        <v>1196</v>
      </c>
      <c r="O216" s="5" t="s">
        <v>152</v>
      </c>
      <c r="P216" s="124">
        <v>6000</v>
      </c>
      <c r="Q216" s="25">
        <v>43959</v>
      </c>
      <c r="R216" s="25">
        <v>43959</v>
      </c>
      <c r="S216" s="124">
        <v>6000</v>
      </c>
    </row>
    <row r="217" spans="1:19" ht="27" customHeight="1">
      <c r="A217" s="43" t="s">
        <v>570</v>
      </c>
      <c r="B217" s="24" t="s">
        <v>70</v>
      </c>
      <c r="C217" s="24" t="s">
        <v>71</v>
      </c>
      <c r="D217" s="103" t="s">
        <v>401</v>
      </c>
      <c r="E217" s="26" t="s">
        <v>27</v>
      </c>
      <c r="F217" s="34"/>
      <c r="G217" s="35"/>
      <c r="H217" s="117" t="s">
        <v>1175</v>
      </c>
      <c r="I217" s="16"/>
      <c r="J217" s="14" t="s">
        <v>84</v>
      </c>
      <c r="K217" s="6"/>
      <c r="L217" s="35"/>
      <c r="M217" s="115" t="s">
        <v>1175</v>
      </c>
      <c r="O217" s="14" t="s">
        <v>84</v>
      </c>
      <c r="P217" s="124">
        <v>5676.22</v>
      </c>
      <c r="Q217" s="25">
        <v>43962</v>
      </c>
      <c r="R217" s="25">
        <v>43970</v>
      </c>
      <c r="S217" s="124">
        <v>5676.22</v>
      </c>
    </row>
    <row r="218" spans="1:19" ht="27" customHeight="1">
      <c r="A218" s="43" t="s">
        <v>571</v>
      </c>
      <c r="B218" s="24" t="s">
        <v>70</v>
      </c>
      <c r="C218" s="24" t="s">
        <v>71</v>
      </c>
      <c r="D218" s="103" t="s">
        <v>572</v>
      </c>
      <c r="E218" s="26" t="s">
        <v>24</v>
      </c>
      <c r="F218" s="34"/>
      <c r="G218" s="35"/>
      <c r="H218" s="137" t="s">
        <v>1252</v>
      </c>
      <c r="I218" s="14"/>
      <c r="J218" s="5" t="s">
        <v>777</v>
      </c>
      <c r="K218" s="6"/>
      <c r="L218" s="35"/>
      <c r="M218" s="137" t="s">
        <v>1252</v>
      </c>
      <c r="O218" s="5" t="s">
        <v>777</v>
      </c>
      <c r="P218" s="124" t="s">
        <v>576</v>
      </c>
      <c r="Q218" s="25">
        <v>43965</v>
      </c>
      <c r="R218" s="25">
        <v>44330</v>
      </c>
      <c r="S218" s="124">
        <f>800</f>
        <v>800</v>
      </c>
    </row>
    <row r="219" spans="1:19" ht="27" customHeight="1">
      <c r="A219" s="43" t="s">
        <v>574</v>
      </c>
      <c r="B219" s="24" t="s">
        <v>70</v>
      </c>
      <c r="C219" s="24" t="s">
        <v>71</v>
      </c>
      <c r="D219" s="103" t="s">
        <v>401</v>
      </c>
      <c r="E219" s="26" t="s">
        <v>27</v>
      </c>
      <c r="F219" s="34"/>
      <c r="G219" s="35"/>
      <c r="H219" s="117" t="s">
        <v>1175</v>
      </c>
      <c r="I219" s="16"/>
      <c r="J219" s="14" t="s">
        <v>84</v>
      </c>
      <c r="K219" s="6"/>
      <c r="L219" s="35"/>
      <c r="M219" s="115" t="s">
        <v>1175</v>
      </c>
      <c r="O219" s="14" t="s">
        <v>84</v>
      </c>
      <c r="P219" s="124">
        <v>5500.08</v>
      </c>
      <c r="Q219" s="25">
        <v>43969</v>
      </c>
      <c r="R219" s="25">
        <v>43977</v>
      </c>
      <c r="S219" s="124">
        <v>5500.08</v>
      </c>
    </row>
    <row r="220" spans="1:19" ht="27" customHeight="1">
      <c r="A220" s="43" t="s">
        <v>575</v>
      </c>
      <c r="B220" s="24" t="s">
        <v>70</v>
      </c>
      <c r="C220" s="24" t="s">
        <v>71</v>
      </c>
      <c r="D220" s="103" t="s">
        <v>309</v>
      </c>
      <c r="E220" s="26" t="s">
        <v>24</v>
      </c>
      <c r="F220" s="34"/>
      <c r="G220" s="35"/>
      <c r="H220" s="126">
        <v>15189081001</v>
      </c>
      <c r="I220" s="14"/>
      <c r="J220" s="5" t="s">
        <v>321</v>
      </c>
      <c r="K220" s="6"/>
      <c r="L220" s="35"/>
      <c r="M220" s="115">
        <v>15189081001</v>
      </c>
      <c r="O220" s="5" t="s">
        <v>321</v>
      </c>
      <c r="P220" s="124">
        <v>503</v>
      </c>
      <c r="Q220" s="25">
        <v>43969</v>
      </c>
      <c r="R220" s="25">
        <v>43977</v>
      </c>
      <c r="S220" s="124">
        <v>503</v>
      </c>
    </row>
    <row r="221" spans="1:19" ht="27" customHeight="1">
      <c r="A221" s="43" t="s">
        <v>577</v>
      </c>
      <c r="B221" s="24" t="s">
        <v>70</v>
      </c>
      <c r="C221" s="24" t="s">
        <v>71</v>
      </c>
      <c r="D221" s="103" t="s">
        <v>101</v>
      </c>
      <c r="E221" s="26" t="s">
        <v>24</v>
      </c>
      <c r="F221" s="34"/>
      <c r="G221" s="35"/>
      <c r="H221" s="115" t="s">
        <v>1182</v>
      </c>
      <c r="I221" s="14"/>
      <c r="J221" s="5" t="s">
        <v>102</v>
      </c>
      <c r="K221" s="6"/>
      <c r="L221" s="35"/>
      <c r="M221" s="115" t="s">
        <v>1182</v>
      </c>
      <c r="O221" s="5" t="s">
        <v>102</v>
      </c>
      <c r="P221" s="124">
        <v>326</v>
      </c>
      <c r="Q221" s="25">
        <v>43971</v>
      </c>
      <c r="R221" s="25">
        <v>43981</v>
      </c>
      <c r="S221" s="124">
        <v>326</v>
      </c>
    </row>
    <row r="222" spans="1:19" ht="27" customHeight="1">
      <c r="A222" s="43" t="s">
        <v>587</v>
      </c>
      <c r="B222" s="24" t="s">
        <v>70</v>
      </c>
      <c r="C222" s="24" t="s">
        <v>71</v>
      </c>
      <c r="D222" s="103" t="s">
        <v>159</v>
      </c>
      <c r="E222" s="26" t="s">
        <v>24</v>
      </c>
      <c r="F222" s="34"/>
      <c r="G222" s="35"/>
      <c r="H222" s="117" t="s">
        <v>1229</v>
      </c>
      <c r="I222" s="14"/>
      <c r="J222" s="14" t="s">
        <v>325</v>
      </c>
      <c r="K222" s="6"/>
      <c r="L222" s="35"/>
      <c r="M222" s="115" t="s">
        <v>1229</v>
      </c>
      <c r="O222" s="14" t="s">
        <v>325</v>
      </c>
      <c r="P222" s="124">
        <v>150</v>
      </c>
      <c r="Q222" s="25">
        <v>43972</v>
      </c>
      <c r="R222" s="25">
        <v>43972</v>
      </c>
      <c r="S222" s="124">
        <v>150</v>
      </c>
    </row>
    <row r="223" spans="1:19" ht="27" customHeight="1">
      <c r="A223" s="43" t="s">
        <v>588</v>
      </c>
      <c r="B223" s="24" t="s">
        <v>70</v>
      </c>
      <c r="C223" s="24" t="s">
        <v>71</v>
      </c>
      <c r="D223" s="103" t="s">
        <v>124</v>
      </c>
      <c r="E223" s="26" t="s">
        <v>24</v>
      </c>
      <c r="F223" s="34"/>
      <c r="G223" s="35"/>
      <c r="H223" s="117" t="s">
        <v>1222</v>
      </c>
      <c r="I223" s="14"/>
      <c r="J223" s="14" t="s">
        <v>232</v>
      </c>
      <c r="K223" s="6"/>
      <c r="L223" s="35"/>
      <c r="M223" s="115" t="s">
        <v>1222</v>
      </c>
      <c r="O223" s="14" t="s">
        <v>232</v>
      </c>
      <c r="P223" s="124">
        <v>264.5</v>
      </c>
      <c r="Q223" s="25">
        <v>43976</v>
      </c>
      <c r="R223" s="25">
        <v>43976</v>
      </c>
      <c r="S223" s="124">
        <v>264.5</v>
      </c>
    </row>
    <row r="224" spans="1:19" ht="27" customHeight="1">
      <c r="A224" s="43" t="s">
        <v>590</v>
      </c>
      <c r="B224" s="24" t="s">
        <v>70</v>
      </c>
      <c r="C224" s="24" t="s">
        <v>71</v>
      </c>
      <c r="D224" s="103" t="s">
        <v>401</v>
      </c>
      <c r="E224" s="26" t="s">
        <v>27</v>
      </c>
      <c r="F224" s="34"/>
      <c r="G224" s="35"/>
      <c r="H224" s="117" t="s">
        <v>1175</v>
      </c>
      <c r="I224" s="16"/>
      <c r="J224" s="14" t="s">
        <v>84</v>
      </c>
      <c r="K224" s="6"/>
      <c r="L224" s="35"/>
      <c r="M224" s="115" t="s">
        <v>1175</v>
      </c>
      <c r="O224" s="14" t="s">
        <v>84</v>
      </c>
      <c r="P224" s="124">
        <v>5896.68</v>
      </c>
      <c r="Q224" s="25">
        <v>43976</v>
      </c>
      <c r="R224" s="25">
        <v>43983</v>
      </c>
      <c r="S224" s="124">
        <v>5896.68</v>
      </c>
    </row>
    <row r="225" spans="1:19" ht="27" customHeight="1">
      <c r="A225" s="43" t="s">
        <v>592</v>
      </c>
      <c r="B225" s="24" t="s">
        <v>70</v>
      </c>
      <c r="C225" s="24" t="s">
        <v>71</v>
      </c>
      <c r="D225" s="103" t="s">
        <v>591</v>
      </c>
      <c r="E225" s="26" t="s">
        <v>24</v>
      </c>
      <c r="F225" s="34"/>
      <c r="G225" s="35"/>
      <c r="H225" s="115" t="s">
        <v>1243</v>
      </c>
      <c r="I225" s="14"/>
      <c r="J225" s="5" t="s">
        <v>420</v>
      </c>
      <c r="K225" s="6"/>
      <c r="L225" s="35"/>
      <c r="M225" s="115" t="s">
        <v>1243</v>
      </c>
      <c r="O225" s="5" t="s">
        <v>420</v>
      </c>
      <c r="P225" s="124">
        <v>360</v>
      </c>
      <c r="Q225" s="25">
        <v>43976</v>
      </c>
      <c r="R225" s="25">
        <v>43978</v>
      </c>
      <c r="S225" s="124">
        <v>360</v>
      </c>
    </row>
    <row r="226" spans="1:19" ht="27" customHeight="1">
      <c r="A226" s="43" t="s">
        <v>593</v>
      </c>
      <c r="B226" s="24" t="s">
        <v>70</v>
      </c>
      <c r="C226" s="24" t="s">
        <v>71</v>
      </c>
      <c r="D226" s="103" t="s">
        <v>594</v>
      </c>
      <c r="E226" s="26" t="s">
        <v>24</v>
      </c>
      <c r="F226" s="34"/>
      <c r="G226" s="35"/>
      <c r="H226" s="120" t="s">
        <v>1253</v>
      </c>
      <c r="I226" s="14"/>
      <c r="J226" s="14" t="s">
        <v>595</v>
      </c>
      <c r="K226" s="6"/>
      <c r="L226" s="35"/>
      <c r="M226" s="120" t="s">
        <v>1253</v>
      </c>
      <c r="O226" s="14" t="s">
        <v>595</v>
      </c>
      <c r="P226" s="124">
        <v>120</v>
      </c>
      <c r="Q226" s="25">
        <v>43976</v>
      </c>
      <c r="R226" s="25">
        <v>43976</v>
      </c>
      <c r="S226" s="124">
        <v>120</v>
      </c>
    </row>
    <row r="227" spans="1:19" ht="27" customHeight="1">
      <c r="A227" s="43" t="s">
        <v>596</v>
      </c>
      <c r="B227" s="24" t="s">
        <v>70</v>
      </c>
      <c r="C227" s="24" t="s">
        <v>71</v>
      </c>
      <c r="D227" s="103" t="s">
        <v>107</v>
      </c>
      <c r="E227" s="26" t="s">
        <v>24</v>
      </c>
      <c r="F227" s="34"/>
      <c r="G227" s="35"/>
      <c r="H227" s="118" t="s">
        <v>1186</v>
      </c>
      <c r="I227" s="16"/>
      <c r="J227" s="14" t="s">
        <v>113</v>
      </c>
      <c r="K227" s="6"/>
      <c r="L227" s="35"/>
      <c r="M227" s="115" t="s">
        <v>1186</v>
      </c>
      <c r="O227" s="14" t="s">
        <v>113</v>
      </c>
      <c r="P227" s="124">
        <v>2799.13</v>
      </c>
      <c r="Q227" s="25">
        <v>43976</v>
      </c>
      <c r="R227" s="25">
        <v>43976</v>
      </c>
      <c r="S227" s="124">
        <v>2799.13</v>
      </c>
    </row>
    <row r="228" spans="1:19" ht="27" customHeight="1">
      <c r="A228" s="43" t="s">
        <v>598</v>
      </c>
      <c r="B228" s="24" t="s">
        <v>70</v>
      </c>
      <c r="C228" s="24" t="s">
        <v>71</v>
      </c>
      <c r="D228" s="103" t="s">
        <v>599</v>
      </c>
      <c r="E228" s="26" t="s">
        <v>24</v>
      </c>
      <c r="F228" s="34"/>
      <c r="G228" s="35"/>
      <c r="H228" s="115" t="s">
        <v>1179</v>
      </c>
      <c r="I228" s="14"/>
      <c r="J228" s="14" t="s">
        <v>89</v>
      </c>
      <c r="K228" s="6"/>
      <c r="L228" s="35"/>
      <c r="M228" s="115" t="s">
        <v>1179</v>
      </c>
      <c r="O228" s="14" t="s">
        <v>89</v>
      </c>
      <c r="P228" s="124">
        <v>500</v>
      </c>
      <c r="Q228" s="25">
        <v>43976</v>
      </c>
      <c r="R228" s="25">
        <v>43976</v>
      </c>
      <c r="S228" s="124">
        <v>500</v>
      </c>
    </row>
    <row r="229" spans="1:19" ht="27" customHeight="1">
      <c r="A229" s="43" t="s">
        <v>600</v>
      </c>
      <c r="B229" s="24" t="s">
        <v>70</v>
      </c>
      <c r="C229" s="24" t="s">
        <v>71</v>
      </c>
      <c r="D229" s="103" t="s">
        <v>601</v>
      </c>
      <c r="E229" s="26" t="s">
        <v>24</v>
      </c>
      <c r="F229" s="34"/>
      <c r="G229" s="35"/>
      <c r="H229" s="118" t="s">
        <v>1196</v>
      </c>
      <c r="I229" s="14"/>
      <c r="J229" s="14" t="s">
        <v>152</v>
      </c>
      <c r="K229" s="6"/>
      <c r="L229" s="35"/>
      <c r="M229" s="115" t="s">
        <v>1196</v>
      </c>
      <c r="O229" s="14" t="s">
        <v>152</v>
      </c>
      <c r="P229" s="124">
        <v>456.56</v>
      </c>
      <c r="Q229" s="25">
        <v>43976</v>
      </c>
      <c r="R229" s="25">
        <v>43976</v>
      </c>
      <c r="S229" s="124">
        <v>456.56</v>
      </c>
    </row>
    <row r="230" spans="1:19" ht="27" customHeight="1">
      <c r="A230" s="43" t="s">
        <v>602</v>
      </c>
      <c r="B230" s="24" t="s">
        <v>70</v>
      </c>
      <c r="C230" s="24" t="s">
        <v>71</v>
      </c>
      <c r="D230" s="103" t="s">
        <v>603</v>
      </c>
      <c r="E230" s="26" t="s">
        <v>24</v>
      </c>
      <c r="F230" s="34"/>
      <c r="G230" s="35"/>
      <c r="H230" s="118" t="s">
        <v>1196</v>
      </c>
      <c r="I230" s="14"/>
      <c r="J230" s="14" t="s">
        <v>152</v>
      </c>
      <c r="K230" s="6"/>
      <c r="L230" s="35"/>
      <c r="M230" s="115" t="s">
        <v>1196</v>
      </c>
      <c r="O230" s="14" t="s">
        <v>152</v>
      </c>
      <c r="P230" s="124">
        <v>219.67</v>
      </c>
      <c r="Q230" s="25">
        <v>43976</v>
      </c>
      <c r="R230" s="25">
        <v>43976</v>
      </c>
      <c r="S230" s="124">
        <v>219.67</v>
      </c>
    </row>
    <row r="231" spans="1:19" ht="27" customHeight="1">
      <c r="A231" s="43" t="s">
        <v>604</v>
      </c>
      <c r="B231" s="24" t="s">
        <v>70</v>
      </c>
      <c r="C231" s="24" t="s">
        <v>71</v>
      </c>
      <c r="D231" s="103" t="s">
        <v>605</v>
      </c>
      <c r="E231" s="26" t="s">
        <v>24</v>
      </c>
      <c r="F231" s="34"/>
      <c r="G231" s="35"/>
      <c r="H231" s="115" t="s">
        <v>1254</v>
      </c>
      <c r="I231" s="14"/>
      <c r="J231" s="14" t="s">
        <v>606</v>
      </c>
      <c r="K231" s="6"/>
      <c r="L231" s="35"/>
      <c r="M231" s="115" t="s">
        <v>1254</v>
      </c>
      <c r="O231" s="14" t="s">
        <v>606</v>
      </c>
      <c r="P231" s="124">
        <v>450</v>
      </c>
      <c r="Q231" s="25">
        <v>43976</v>
      </c>
      <c r="R231" s="25">
        <v>43976</v>
      </c>
      <c r="S231" s="124">
        <v>450</v>
      </c>
    </row>
    <row r="232" spans="1:19" ht="27" customHeight="1">
      <c r="A232" s="43" t="s">
        <v>609</v>
      </c>
      <c r="B232" s="24" t="s">
        <v>70</v>
      </c>
      <c r="C232" s="24" t="s">
        <v>71</v>
      </c>
      <c r="D232" s="103" t="s">
        <v>608</v>
      </c>
      <c r="E232" s="26" t="s">
        <v>24</v>
      </c>
      <c r="F232" s="34"/>
      <c r="G232" s="35"/>
      <c r="H232" s="118" t="s">
        <v>1206</v>
      </c>
      <c r="I232" s="14"/>
      <c r="J232" s="5" t="s">
        <v>195</v>
      </c>
      <c r="K232" s="6"/>
      <c r="L232" s="35"/>
      <c r="M232" s="115" t="s">
        <v>1206</v>
      </c>
      <c r="O232" s="5" t="s">
        <v>195</v>
      </c>
      <c r="P232" s="124">
        <v>70</v>
      </c>
      <c r="Q232" s="25">
        <v>43977</v>
      </c>
      <c r="R232" s="25">
        <v>43981</v>
      </c>
      <c r="S232" s="124">
        <v>70</v>
      </c>
    </row>
    <row r="233" spans="1:19" ht="27" customHeight="1">
      <c r="A233" s="43" t="s">
        <v>856</v>
      </c>
      <c r="B233" s="24" t="s">
        <v>70</v>
      </c>
      <c r="C233" s="24" t="s">
        <v>71</v>
      </c>
      <c r="D233" s="103" t="s">
        <v>607</v>
      </c>
      <c r="E233" s="26" t="s">
        <v>24</v>
      </c>
      <c r="F233" s="34"/>
      <c r="G233" s="35"/>
      <c r="H233" s="118" t="s">
        <v>1206</v>
      </c>
      <c r="I233" s="14"/>
      <c r="J233" s="5" t="s">
        <v>195</v>
      </c>
      <c r="K233" s="6"/>
      <c r="L233" s="35"/>
      <c r="M233" s="115" t="s">
        <v>1206</v>
      </c>
      <c r="O233" s="5" t="s">
        <v>195</v>
      </c>
      <c r="P233" s="124">
        <v>70</v>
      </c>
      <c r="Q233" s="25">
        <v>43977</v>
      </c>
      <c r="R233" s="25">
        <v>43981</v>
      </c>
      <c r="S233" s="124">
        <v>70</v>
      </c>
    </row>
    <row r="234" spans="1:19" ht="27" customHeight="1">
      <c r="A234" s="43" t="s">
        <v>612</v>
      </c>
      <c r="B234" s="24" t="s">
        <v>70</v>
      </c>
      <c r="C234" s="24" t="s">
        <v>71</v>
      </c>
      <c r="D234" s="103" t="s">
        <v>404</v>
      </c>
      <c r="E234" s="26" t="s">
        <v>24</v>
      </c>
      <c r="F234" s="34"/>
      <c r="G234" s="35"/>
      <c r="H234" s="119" t="s">
        <v>1210</v>
      </c>
      <c r="I234" s="14"/>
      <c r="J234" s="5" t="s">
        <v>234</v>
      </c>
      <c r="K234" s="6"/>
      <c r="L234" s="35"/>
      <c r="M234" s="115" t="s">
        <v>1210</v>
      </c>
      <c r="O234" s="5" t="s">
        <v>234</v>
      </c>
      <c r="P234" s="124">
        <v>253.13</v>
      </c>
      <c r="Q234" s="25">
        <v>43978</v>
      </c>
      <c r="R234" s="25">
        <v>43981</v>
      </c>
      <c r="S234" s="124">
        <v>253.13</v>
      </c>
    </row>
    <row r="235" spans="1:19" ht="27" customHeight="1">
      <c r="A235" s="43" t="s">
        <v>613</v>
      </c>
      <c r="B235" s="24" t="s">
        <v>70</v>
      </c>
      <c r="C235" s="24" t="s">
        <v>71</v>
      </c>
      <c r="D235" s="103" t="s">
        <v>101</v>
      </c>
      <c r="E235" s="26" t="s">
        <v>27</v>
      </c>
      <c r="F235" s="34"/>
      <c r="G235" s="35"/>
      <c r="H235" s="115" t="s">
        <v>1182</v>
      </c>
      <c r="I235" s="14"/>
      <c r="J235" s="14" t="s">
        <v>102</v>
      </c>
      <c r="K235" s="6"/>
      <c r="L235" s="35"/>
      <c r="M235" s="115" t="s">
        <v>1182</v>
      </c>
      <c r="O235" s="14" t="s">
        <v>102</v>
      </c>
      <c r="P235" s="124">
        <v>652</v>
      </c>
      <c r="Q235" s="25">
        <v>43978</v>
      </c>
      <c r="R235" s="25">
        <v>43981</v>
      </c>
      <c r="S235" s="124">
        <v>652</v>
      </c>
    </row>
    <row r="236" spans="1:19" ht="27" customHeight="1">
      <c r="A236" s="43" t="s">
        <v>615</v>
      </c>
      <c r="B236" s="24" t="s">
        <v>70</v>
      </c>
      <c r="C236" s="24" t="s">
        <v>71</v>
      </c>
      <c r="D236" s="103" t="s">
        <v>614</v>
      </c>
      <c r="E236" s="26" t="s">
        <v>24</v>
      </c>
      <c r="F236" s="34"/>
      <c r="G236" s="35"/>
      <c r="H236" s="118" t="s">
        <v>1196</v>
      </c>
      <c r="I236" s="14"/>
      <c r="J236" s="5" t="s">
        <v>152</v>
      </c>
      <c r="K236" s="6"/>
      <c r="L236" s="35"/>
      <c r="M236" s="115" t="s">
        <v>1196</v>
      </c>
      <c r="O236" s="5" t="s">
        <v>152</v>
      </c>
      <c r="P236" s="124">
        <v>195.08</v>
      </c>
      <c r="Q236" s="25">
        <v>43978</v>
      </c>
      <c r="R236" s="25">
        <v>43981</v>
      </c>
      <c r="S236" s="124">
        <v>195.08</v>
      </c>
    </row>
    <row r="237" spans="1:19" ht="27" customHeight="1">
      <c r="A237" s="43" t="s">
        <v>616</v>
      </c>
      <c r="B237" s="24" t="s">
        <v>70</v>
      </c>
      <c r="C237" s="24" t="s">
        <v>71</v>
      </c>
      <c r="D237" s="103" t="s">
        <v>124</v>
      </c>
      <c r="E237" s="26" t="s">
        <v>24</v>
      </c>
      <c r="F237" s="34"/>
      <c r="G237" s="35"/>
      <c r="H237" s="118" t="s">
        <v>1186</v>
      </c>
      <c r="I237" s="16"/>
      <c r="J237" s="14" t="s">
        <v>113</v>
      </c>
      <c r="K237" s="6"/>
      <c r="L237" s="35"/>
      <c r="M237" s="115" t="s">
        <v>1186</v>
      </c>
      <c r="O237" s="14" t="s">
        <v>113</v>
      </c>
      <c r="P237" s="124">
        <v>294.31</v>
      </c>
      <c r="Q237" s="25">
        <v>43978</v>
      </c>
      <c r="R237" s="25">
        <v>43978</v>
      </c>
      <c r="S237" s="124">
        <v>294.31</v>
      </c>
    </row>
    <row r="238" spans="1:19" ht="27" customHeight="1">
      <c r="A238" s="43" t="s">
        <v>618</v>
      </c>
      <c r="B238" s="24" t="s">
        <v>70</v>
      </c>
      <c r="C238" s="24" t="s">
        <v>71</v>
      </c>
      <c r="D238" s="103" t="s">
        <v>135</v>
      </c>
      <c r="E238" s="26" t="s">
        <v>24</v>
      </c>
      <c r="F238" s="34"/>
      <c r="G238" s="35"/>
      <c r="H238" s="119" t="s">
        <v>1191</v>
      </c>
      <c r="I238" s="14"/>
      <c r="J238" s="14" t="s">
        <v>136</v>
      </c>
      <c r="K238" s="6"/>
      <c r="L238" s="35"/>
      <c r="M238" s="115" t="s">
        <v>1191</v>
      </c>
      <c r="O238" s="14" t="s">
        <v>136</v>
      </c>
      <c r="P238" s="124">
        <v>5972.6</v>
      </c>
      <c r="Q238" s="25">
        <v>43978</v>
      </c>
      <c r="R238" s="25">
        <v>43978</v>
      </c>
      <c r="S238" s="124">
        <v>5972.6</v>
      </c>
    </row>
    <row r="239" spans="1:19" ht="27" customHeight="1">
      <c r="A239" s="43" t="s">
        <v>620</v>
      </c>
      <c r="B239" s="24" t="s">
        <v>70</v>
      </c>
      <c r="C239" s="24" t="s">
        <v>71</v>
      </c>
      <c r="D239" s="103" t="s">
        <v>621</v>
      </c>
      <c r="E239" s="26" t="s">
        <v>24</v>
      </c>
      <c r="F239" s="34"/>
      <c r="G239" s="35"/>
      <c r="H239" s="117" t="s">
        <v>1230</v>
      </c>
      <c r="I239" s="14"/>
      <c r="J239" s="5" t="s">
        <v>333</v>
      </c>
      <c r="K239" s="6"/>
      <c r="L239" s="35"/>
      <c r="M239" s="115" t="s">
        <v>1230</v>
      </c>
      <c r="O239" s="5" t="s">
        <v>333</v>
      </c>
      <c r="P239" s="124">
        <v>540</v>
      </c>
      <c r="Q239" s="25">
        <v>43978</v>
      </c>
      <c r="R239" s="25">
        <v>43978</v>
      </c>
      <c r="S239" s="124">
        <v>540</v>
      </c>
    </row>
    <row r="240" spans="1:19" ht="27" customHeight="1">
      <c r="A240" s="43" t="s">
        <v>622</v>
      </c>
      <c r="B240" s="24" t="s">
        <v>70</v>
      </c>
      <c r="C240" s="24" t="s">
        <v>71</v>
      </c>
      <c r="D240" s="103" t="s">
        <v>86</v>
      </c>
      <c r="E240" s="26" t="s">
        <v>24</v>
      </c>
      <c r="F240" s="34"/>
      <c r="G240" s="35"/>
      <c r="H240" s="119" t="s">
        <v>1197</v>
      </c>
      <c r="I240" s="14"/>
      <c r="J240" s="5" t="s">
        <v>155</v>
      </c>
      <c r="K240" s="6"/>
      <c r="L240" s="35"/>
      <c r="M240" s="115" t="s">
        <v>1197</v>
      </c>
      <c r="O240" s="5" t="s">
        <v>155</v>
      </c>
      <c r="P240" s="124">
        <v>3178.8</v>
      </c>
      <c r="Q240" s="25">
        <v>43978</v>
      </c>
      <c r="R240" s="25">
        <v>43978</v>
      </c>
      <c r="S240" s="124">
        <v>3178.8</v>
      </c>
    </row>
    <row r="241" spans="1:19" ht="27" customHeight="1">
      <c r="A241" s="43" t="s">
        <v>625</v>
      </c>
      <c r="B241" s="24" t="s">
        <v>70</v>
      </c>
      <c r="C241" s="24" t="s">
        <v>71</v>
      </c>
      <c r="D241" s="103" t="s">
        <v>627</v>
      </c>
      <c r="E241" s="26" t="s">
        <v>24</v>
      </c>
      <c r="F241" s="34"/>
      <c r="G241" s="35"/>
      <c r="H241" s="120" t="s">
        <v>1255</v>
      </c>
      <c r="I241" s="14"/>
      <c r="J241" s="5" t="s">
        <v>628</v>
      </c>
      <c r="K241" s="6"/>
      <c r="L241" s="35"/>
      <c r="M241" s="120" t="s">
        <v>1255</v>
      </c>
      <c r="O241" s="5" t="s">
        <v>628</v>
      </c>
      <c r="P241" s="124">
        <v>1350</v>
      </c>
      <c r="Q241" s="25">
        <v>43978</v>
      </c>
      <c r="R241" s="25">
        <v>43978</v>
      </c>
      <c r="S241" s="124">
        <v>1350</v>
      </c>
    </row>
    <row r="242" spans="1:19" ht="27" customHeight="1">
      <c r="A242" s="43" t="s">
        <v>624</v>
      </c>
      <c r="B242" s="24" t="s">
        <v>70</v>
      </c>
      <c r="C242" s="24" t="s">
        <v>71</v>
      </c>
      <c r="D242" s="103" t="s">
        <v>626</v>
      </c>
      <c r="E242" s="26" t="s">
        <v>24</v>
      </c>
      <c r="F242" s="34"/>
      <c r="G242" s="35"/>
      <c r="H242" s="117" t="s">
        <v>1217</v>
      </c>
      <c r="I242" s="14"/>
      <c r="J242" s="5" t="s">
        <v>254</v>
      </c>
      <c r="K242" s="6"/>
      <c r="L242" s="35"/>
      <c r="M242" s="115" t="s">
        <v>1217</v>
      </c>
      <c r="O242" s="5" t="s">
        <v>254</v>
      </c>
      <c r="P242" s="124">
        <v>1650</v>
      </c>
      <c r="Q242" s="25">
        <v>43978</v>
      </c>
      <c r="R242" s="25">
        <v>43978</v>
      </c>
      <c r="S242" s="124">
        <v>1650</v>
      </c>
    </row>
    <row r="243" spans="1:19" ht="27" customHeight="1">
      <c r="A243" s="43" t="s">
        <v>857</v>
      </c>
      <c r="B243" s="24" t="s">
        <v>70</v>
      </c>
      <c r="C243" s="24" t="s">
        <v>71</v>
      </c>
      <c r="D243" s="103" t="s">
        <v>858</v>
      </c>
      <c r="E243" s="26" t="s">
        <v>24</v>
      </c>
      <c r="F243" s="34"/>
      <c r="G243" s="35"/>
      <c r="H243" s="120" t="s">
        <v>1255</v>
      </c>
      <c r="I243" s="14"/>
      <c r="J243" s="5" t="s">
        <v>628</v>
      </c>
      <c r="K243" s="6"/>
      <c r="L243" s="35"/>
      <c r="M243" s="120" t="s">
        <v>1255</v>
      </c>
      <c r="O243" s="5" t="s">
        <v>628</v>
      </c>
      <c r="P243" s="124">
        <v>2880</v>
      </c>
      <c r="Q243" s="25">
        <v>43979</v>
      </c>
      <c r="R243" s="25">
        <v>44709</v>
      </c>
      <c r="S243" s="162"/>
    </row>
    <row r="244" spans="1:19" ht="27" customHeight="1">
      <c r="A244" s="43" t="s">
        <v>629</v>
      </c>
      <c r="B244" s="24" t="s">
        <v>70</v>
      </c>
      <c r="C244" s="24" t="s">
        <v>71</v>
      </c>
      <c r="D244" s="103" t="s">
        <v>107</v>
      </c>
      <c r="E244" s="26" t="s">
        <v>24</v>
      </c>
      <c r="F244" s="34"/>
      <c r="G244" s="35"/>
      <c r="H244" s="118" t="s">
        <v>1192</v>
      </c>
      <c r="I244" s="14"/>
      <c r="J244" s="5" t="s">
        <v>139</v>
      </c>
      <c r="K244" s="6"/>
      <c r="L244" s="35"/>
      <c r="M244" s="115" t="s">
        <v>1192</v>
      </c>
      <c r="O244" s="5" t="s">
        <v>139</v>
      </c>
      <c r="P244" s="124">
        <v>1167.92</v>
      </c>
      <c r="Q244" s="25">
        <v>43979</v>
      </c>
      <c r="R244" s="25">
        <v>43979</v>
      </c>
      <c r="S244" s="124">
        <v>1167.92</v>
      </c>
    </row>
    <row r="245" spans="1:19" ht="27" customHeight="1">
      <c r="A245" s="43" t="s">
        <v>631</v>
      </c>
      <c r="B245" s="24" t="s">
        <v>70</v>
      </c>
      <c r="C245" s="24" t="s">
        <v>71</v>
      </c>
      <c r="D245" s="103" t="s">
        <v>107</v>
      </c>
      <c r="E245" s="26" t="s">
        <v>24</v>
      </c>
      <c r="F245" s="34"/>
      <c r="G245" s="35"/>
      <c r="H245" s="118" t="s">
        <v>1194</v>
      </c>
      <c r="I245" s="14"/>
      <c r="J245" s="5" t="s">
        <v>146</v>
      </c>
      <c r="K245" s="6"/>
      <c r="L245" s="35"/>
      <c r="M245" s="115" t="s">
        <v>1194</v>
      </c>
      <c r="O245" s="5" t="s">
        <v>146</v>
      </c>
      <c r="P245" s="124">
        <v>1338.67</v>
      </c>
      <c r="Q245" s="25">
        <v>43979</v>
      </c>
      <c r="R245" s="25">
        <v>43979</v>
      </c>
      <c r="S245" s="124">
        <v>1338.67</v>
      </c>
    </row>
    <row r="246" spans="1:19" ht="27" customHeight="1">
      <c r="A246" s="43" t="s">
        <v>632</v>
      </c>
      <c r="B246" s="24" t="s">
        <v>70</v>
      </c>
      <c r="C246" s="24" t="s">
        <v>71</v>
      </c>
      <c r="D246" s="103" t="s">
        <v>124</v>
      </c>
      <c r="E246" s="26" t="s">
        <v>24</v>
      </c>
      <c r="F246" s="34"/>
      <c r="G246" s="35"/>
      <c r="H246" s="118" t="s">
        <v>1194</v>
      </c>
      <c r="I246" s="14"/>
      <c r="J246" s="5" t="s">
        <v>146</v>
      </c>
      <c r="K246" s="6"/>
      <c r="L246" s="35"/>
      <c r="M246" s="115" t="s">
        <v>1194</v>
      </c>
      <c r="O246" s="5" t="s">
        <v>146</v>
      </c>
      <c r="P246" s="124">
        <v>986.5</v>
      </c>
      <c r="Q246" s="25">
        <v>43979</v>
      </c>
      <c r="R246" s="25">
        <v>43979</v>
      </c>
      <c r="S246" s="124">
        <v>986.5</v>
      </c>
    </row>
    <row r="247" spans="1:19" ht="27" customHeight="1">
      <c r="A247" s="43" t="s">
        <v>635</v>
      </c>
      <c r="B247" s="24" t="s">
        <v>70</v>
      </c>
      <c r="C247" s="24" t="s">
        <v>71</v>
      </c>
      <c r="D247" s="103" t="s">
        <v>124</v>
      </c>
      <c r="E247" s="26" t="s">
        <v>24</v>
      </c>
      <c r="F247" s="34"/>
      <c r="G247" s="35"/>
      <c r="H247" s="119" t="s">
        <v>1185</v>
      </c>
      <c r="I247" s="14"/>
      <c r="J247" s="5" t="s">
        <v>108</v>
      </c>
      <c r="K247" s="6"/>
      <c r="L247" s="35"/>
      <c r="M247" s="115" t="s">
        <v>1185</v>
      </c>
      <c r="O247" s="5" t="s">
        <v>108</v>
      </c>
      <c r="P247" s="124">
        <v>5619.52</v>
      </c>
      <c r="Q247" s="25">
        <v>43979</v>
      </c>
      <c r="R247" s="25">
        <v>43979</v>
      </c>
      <c r="S247" s="124">
        <v>5619.52</v>
      </c>
    </row>
    <row r="248" spans="1:19" ht="27" customHeight="1">
      <c r="A248" s="43" t="s">
        <v>637</v>
      </c>
      <c r="B248" s="24" t="s">
        <v>70</v>
      </c>
      <c r="C248" s="24" t="s">
        <v>71</v>
      </c>
      <c r="D248" s="103" t="s">
        <v>159</v>
      </c>
      <c r="E248" s="26" t="s">
        <v>24</v>
      </c>
      <c r="F248" s="34"/>
      <c r="G248" s="35"/>
      <c r="H248" s="118" t="s">
        <v>1214</v>
      </c>
      <c r="I248" s="14"/>
      <c r="J248" s="5" t="s">
        <v>454</v>
      </c>
      <c r="K248" s="6"/>
      <c r="L248" s="35"/>
      <c r="M248" s="115" t="s">
        <v>1214</v>
      </c>
      <c r="O248" s="5" t="s">
        <v>454</v>
      </c>
      <c r="P248" s="124">
        <v>145.19</v>
      </c>
      <c r="Q248" s="25">
        <v>43979</v>
      </c>
      <c r="R248" s="25">
        <v>43979</v>
      </c>
      <c r="S248" s="124">
        <v>145.19</v>
      </c>
    </row>
    <row r="249" spans="1:19" ht="27" customHeight="1">
      <c r="A249" s="43" t="s">
        <v>641</v>
      </c>
      <c r="B249" s="24" t="s">
        <v>70</v>
      </c>
      <c r="C249" s="24" t="s">
        <v>71</v>
      </c>
      <c r="D249" s="103" t="s">
        <v>151</v>
      </c>
      <c r="E249" s="26" t="s">
        <v>24</v>
      </c>
      <c r="F249" s="34"/>
      <c r="G249" s="35"/>
      <c r="H249" s="120" t="s">
        <v>1198</v>
      </c>
      <c r="I249" s="14"/>
      <c r="J249" s="5" t="s">
        <v>157</v>
      </c>
      <c r="K249" s="6"/>
      <c r="L249" s="35"/>
      <c r="M249" s="115" t="s">
        <v>1198</v>
      </c>
      <c r="O249" s="5" t="s">
        <v>157</v>
      </c>
      <c r="P249" s="124">
        <v>955.14</v>
      </c>
      <c r="Q249" s="25">
        <v>43979</v>
      </c>
      <c r="R249" s="25">
        <v>43979</v>
      </c>
      <c r="S249" s="124">
        <v>955.14</v>
      </c>
    </row>
    <row r="250" spans="1:19" ht="27" customHeight="1">
      <c r="A250" s="43" t="s">
        <v>643</v>
      </c>
      <c r="B250" s="24" t="s">
        <v>70</v>
      </c>
      <c r="C250" s="24" t="s">
        <v>71</v>
      </c>
      <c r="D250" s="103" t="s">
        <v>363</v>
      </c>
      <c r="E250" s="26" t="s">
        <v>24</v>
      </c>
      <c r="F250" s="34"/>
      <c r="G250" s="35"/>
      <c r="H250" s="129" t="s">
        <v>1226</v>
      </c>
      <c r="I250" s="14"/>
      <c r="J250" s="5" t="s">
        <v>302</v>
      </c>
      <c r="K250" s="6"/>
      <c r="L250" s="35"/>
      <c r="M250" s="115" t="s">
        <v>1226</v>
      </c>
      <c r="O250" s="5" t="s">
        <v>302</v>
      </c>
      <c r="P250" s="124">
        <v>5923.89</v>
      </c>
      <c r="Q250" s="25">
        <v>43979</v>
      </c>
      <c r="R250" s="25">
        <v>43979</v>
      </c>
      <c r="S250" s="124">
        <f>2961.95+2961.94</f>
        <v>5923.889999999999</v>
      </c>
    </row>
    <row r="251" spans="1:19" ht="27" customHeight="1">
      <c r="A251" s="43" t="s">
        <v>647</v>
      </c>
      <c r="B251" s="24" t="s">
        <v>70</v>
      </c>
      <c r="C251" s="24" t="s">
        <v>71</v>
      </c>
      <c r="D251" s="103" t="s">
        <v>648</v>
      </c>
      <c r="E251" s="26" t="s">
        <v>24</v>
      </c>
      <c r="F251" s="34"/>
      <c r="G251" s="35"/>
      <c r="H251" s="115">
        <v>1916221003</v>
      </c>
      <c r="I251" s="14"/>
      <c r="J251" s="5" t="s">
        <v>649</v>
      </c>
      <c r="K251" s="6"/>
      <c r="L251" s="35"/>
      <c r="M251" s="115">
        <v>1916221003</v>
      </c>
      <c r="O251" s="5" t="s">
        <v>649</v>
      </c>
      <c r="P251" s="124">
        <v>2671.21</v>
      </c>
      <c r="Q251" s="25">
        <v>43983</v>
      </c>
      <c r="R251" s="25">
        <v>44348</v>
      </c>
      <c r="S251" s="124">
        <v>2671.21</v>
      </c>
    </row>
    <row r="252" spans="1:19" ht="27" customHeight="1">
      <c r="A252" s="43" t="s">
        <v>650</v>
      </c>
      <c r="B252" s="24" t="s">
        <v>70</v>
      </c>
      <c r="C252" s="24" t="s">
        <v>71</v>
      </c>
      <c r="D252" s="103" t="s">
        <v>401</v>
      </c>
      <c r="E252" s="26" t="s">
        <v>27</v>
      </c>
      <c r="F252" s="34"/>
      <c r="G252" s="35"/>
      <c r="H252" s="117" t="s">
        <v>1175</v>
      </c>
      <c r="I252" s="16"/>
      <c r="J252" s="14" t="s">
        <v>84</v>
      </c>
      <c r="K252" s="6"/>
      <c r="L252" s="35"/>
      <c r="M252" s="115" t="s">
        <v>1175</v>
      </c>
      <c r="O252" s="14" t="s">
        <v>84</v>
      </c>
      <c r="P252" s="124">
        <v>4621.31</v>
      </c>
      <c r="Q252" s="25">
        <v>43983</v>
      </c>
      <c r="R252" s="25">
        <v>43991</v>
      </c>
      <c r="S252" s="124">
        <v>4621.31</v>
      </c>
    </row>
    <row r="253" spans="1:19" ht="27" customHeight="1">
      <c r="A253" s="43" t="s">
        <v>653</v>
      </c>
      <c r="B253" s="24" t="s">
        <v>70</v>
      </c>
      <c r="C253" s="24" t="s">
        <v>71</v>
      </c>
      <c r="D253" s="103" t="s">
        <v>654</v>
      </c>
      <c r="E253" s="26" t="s">
        <v>24</v>
      </c>
      <c r="F253" s="34"/>
      <c r="G253" s="35"/>
      <c r="H253" s="115" t="s">
        <v>1256</v>
      </c>
      <c r="I253" s="14"/>
      <c r="J253" s="14" t="s">
        <v>675</v>
      </c>
      <c r="K253" s="6"/>
      <c r="L253" s="35"/>
      <c r="M253" s="115" t="s">
        <v>1256</v>
      </c>
      <c r="O253" s="14" t="s">
        <v>675</v>
      </c>
      <c r="P253" s="124">
        <v>599</v>
      </c>
      <c r="Q253" s="25">
        <v>43985</v>
      </c>
      <c r="R253" s="25">
        <v>43994</v>
      </c>
      <c r="S253" s="124">
        <v>599</v>
      </c>
    </row>
    <row r="254" spans="1:19" ht="27" customHeight="1">
      <c r="A254" s="43" t="s">
        <v>655</v>
      </c>
      <c r="B254" s="24" t="s">
        <v>70</v>
      </c>
      <c r="C254" s="24" t="s">
        <v>71</v>
      </c>
      <c r="D254" s="103" t="s">
        <v>657</v>
      </c>
      <c r="E254" s="26" t="s">
        <v>24</v>
      </c>
      <c r="F254" s="34"/>
      <c r="G254" s="35"/>
      <c r="H254" s="117" t="s">
        <v>1257</v>
      </c>
      <c r="I254" s="14"/>
      <c r="J254" s="14" t="s">
        <v>656</v>
      </c>
      <c r="K254" s="6"/>
      <c r="L254" s="35"/>
      <c r="M254" s="115" t="s">
        <v>1257</v>
      </c>
      <c r="O254" s="14" t="s">
        <v>656</v>
      </c>
      <c r="P254" s="124">
        <v>700</v>
      </c>
      <c r="Q254" s="25">
        <v>43985</v>
      </c>
      <c r="R254" s="25">
        <v>43994</v>
      </c>
      <c r="S254" s="124">
        <v>700</v>
      </c>
    </row>
    <row r="255" spans="1:19" ht="27" customHeight="1">
      <c r="A255" s="43" t="s">
        <v>651</v>
      </c>
      <c r="B255" s="24" t="s">
        <v>70</v>
      </c>
      <c r="C255" s="24" t="s">
        <v>71</v>
      </c>
      <c r="D255" s="103" t="s">
        <v>652</v>
      </c>
      <c r="E255" s="26" t="s">
        <v>24</v>
      </c>
      <c r="F255" s="34"/>
      <c r="G255" s="35"/>
      <c r="H255" s="126" t="s">
        <v>1228</v>
      </c>
      <c r="I255" s="14"/>
      <c r="J255" s="5" t="s">
        <v>470</v>
      </c>
      <c r="K255" s="6"/>
      <c r="L255" s="35"/>
      <c r="M255" s="115" t="s">
        <v>1228</v>
      </c>
      <c r="O255" s="5" t="s">
        <v>470</v>
      </c>
      <c r="P255" s="124">
        <v>33750</v>
      </c>
      <c r="Q255" s="25">
        <v>43985</v>
      </c>
      <c r="R255" s="25">
        <v>44012</v>
      </c>
      <c r="S255" s="124">
        <v>33750</v>
      </c>
    </row>
    <row r="256" spans="1:19" ht="27" customHeight="1">
      <c r="A256" s="43" t="s">
        <v>689</v>
      </c>
      <c r="B256" s="24" t="s">
        <v>70</v>
      </c>
      <c r="C256" s="24" t="s">
        <v>71</v>
      </c>
      <c r="D256" s="103" t="s">
        <v>298</v>
      </c>
      <c r="E256" s="26" t="s">
        <v>24</v>
      </c>
      <c r="F256" s="34"/>
      <c r="G256" s="35"/>
      <c r="H256" s="118" t="s">
        <v>1206</v>
      </c>
      <c r="I256" s="14"/>
      <c r="J256" s="5" t="s">
        <v>195</v>
      </c>
      <c r="K256" s="6"/>
      <c r="L256" s="35"/>
      <c r="M256" s="115" t="s">
        <v>1206</v>
      </c>
      <c r="O256" s="5" t="s">
        <v>195</v>
      </c>
      <c r="P256" s="124">
        <v>960.96</v>
      </c>
      <c r="Q256" s="25">
        <v>43985</v>
      </c>
      <c r="R256" s="25">
        <v>43989</v>
      </c>
      <c r="S256" s="124">
        <v>960.96</v>
      </c>
    </row>
    <row r="257" spans="1:19" ht="27" customHeight="1">
      <c r="A257" s="43" t="s">
        <v>666</v>
      </c>
      <c r="B257" s="24" t="s">
        <v>70</v>
      </c>
      <c r="C257" s="24" t="s">
        <v>71</v>
      </c>
      <c r="D257" s="103" t="s">
        <v>667</v>
      </c>
      <c r="E257" s="26" t="s">
        <v>24</v>
      </c>
      <c r="F257" s="34"/>
      <c r="G257" s="35"/>
      <c r="H257" s="118" t="s">
        <v>1215</v>
      </c>
      <c r="I257" s="14"/>
      <c r="J257" s="14" t="s">
        <v>256</v>
      </c>
      <c r="K257" s="6"/>
      <c r="L257" s="35"/>
      <c r="M257" s="115" t="s">
        <v>1215</v>
      </c>
      <c r="O257" s="14" t="s">
        <v>256</v>
      </c>
      <c r="P257" s="124">
        <v>356.5</v>
      </c>
      <c r="Q257" s="25">
        <v>43986</v>
      </c>
      <c r="R257" s="25">
        <v>43992</v>
      </c>
      <c r="S257" s="124">
        <v>356.5</v>
      </c>
    </row>
    <row r="258" spans="1:19" ht="27" customHeight="1">
      <c r="A258" s="43" t="s">
        <v>668</v>
      </c>
      <c r="B258" s="24" t="s">
        <v>70</v>
      </c>
      <c r="C258" s="24" t="s">
        <v>71</v>
      </c>
      <c r="D258" s="103" t="s">
        <v>513</v>
      </c>
      <c r="E258" s="26" t="s">
        <v>24</v>
      </c>
      <c r="F258" s="34"/>
      <c r="G258" s="35"/>
      <c r="H258" s="119" t="s">
        <v>1204</v>
      </c>
      <c r="I258" s="14"/>
      <c r="J258" s="5" t="s">
        <v>182</v>
      </c>
      <c r="K258" s="6"/>
      <c r="L258" s="35"/>
      <c r="M258" s="115" t="s">
        <v>1204</v>
      </c>
      <c r="O258" s="5" t="s">
        <v>182</v>
      </c>
      <c r="P258" s="124">
        <v>320</v>
      </c>
      <c r="Q258" s="25">
        <v>43986</v>
      </c>
      <c r="R258" s="25">
        <v>43992</v>
      </c>
      <c r="S258" s="124">
        <v>320</v>
      </c>
    </row>
    <row r="259" spans="1:19" ht="27" customHeight="1">
      <c r="A259" s="43" t="s">
        <v>670</v>
      </c>
      <c r="B259" s="24" t="s">
        <v>70</v>
      </c>
      <c r="C259" s="24" t="s">
        <v>71</v>
      </c>
      <c r="D259" s="103" t="s">
        <v>671</v>
      </c>
      <c r="E259" s="26" t="s">
        <v>24</v>
      </c>
      <c r="F259" s="34"/>
      <c r="G259" s="35"/>
      <c r="H259" s="119" t="s">
        <v>1202</v>
      </c>
      <c r="I259" s="14"/>
      <c r="J259" s="5" t="s">
        <v>175</v>
      </c>
      <c r="K259" s="6"/>
      <c r="L259" s="35"/>
      <c r="M259" s="115" t="s">
        <v>1202</v>
      </c>
      <c r="O259" s="5" t="s">
        <v>175</v>
      </c>
      <c r="P259" s="124">
        <v>445</v>
      </c>
      <c r="Q259" s="25">
        <v>43990</v>
      </c>
      <c r="R259" s="25">
        <v>43992</v>
      </c>
      <c r="S259" s="124">
        <v>445</v>
      </c>
    </row>
    <row r="260" spans="1:19" ht="27" customHeight="1">
      <c r="A260" s="43" t="s">
        <v>672</v>
      </c>
      <c r="B260" s="24" t="s">
        <v>70</v>
      </c>
      <c r="C260" s="24" t="s">
        <v>71</v>
      </c>
      <c r="D260" s="103" t="s">
        <v>401</v>
      </c>
      <c r="E260" s="26" t="s">
        <v>27</v>
      </c>
      <c r="F260" s="34"/>
      <c r="G260" s="35"/>
      <c r="H260" s="117" t="s">
        <v>1175</v>
      </c>
      <c r="I260" s="16"/>
      <c r="J260" s="5" t="s">
        <v>84</v>
      </c>
      <c r="K260" s="6"/>
      <c r="L260" s="35"/>
      <c r="M260" s="115" t="s">
        <v>1175</v>
      </c>
      <c r="O260" s="5" t="s">
        <v>84</v>
      </c>
      <c r="P260" s="124">
        <v>5180.05</v>
      </c>
      <c r="Q260" s="25">
        <v>43990</v>
      </c>
      <c r="R260" s="25">
        <v>43998</v>
      </c>
      <c r="S260" s="124">
        <v>5180.05</v>
      </c>
    </row>
    <row r="261" spans="1:19" ht="27" customHeight="1">
      <c r="A261" s="43" t="s">
        <v>674</v>
      </c>
      <c r="B261" s="24" t="s">
        <v>70</v>
      </c>
      <c r="C261" s="24" t="s">
        <v>71</v>
      </c>
      <c r="D261" s="103" t="s">
        <v>673</v>
      </c>
      <c r="E261" s="26" t="s">
        <v>24</v>
      </c>
      <c r="F261" s="34"/>
      <c r="G261" s="35"/>
      <c r="H261" s="119" t="s">
        <v>505</v>
      </c>
      <c r="I261" s="14"/>
      <c r="J261" s="14" t="s">
        <v>449</v>
      </c>
      <c r="K261" s="6"/>
      <c r="L261" s="35"/>
      <c r="M261" s="115" t="s">
        <v>505</v>
      </c>
      <c r="O261" s="14" t="s">
        <v>449</v>
      </c>
      <c r="P261" s="124">
        <v>130</v>
      </c>
      <c r="Q261" s="25">
        <v>43990</v>
      </c>
      <c r="R261" s="25">
        <v>43998</v>
      </c>
      <c r="S261" s="124"/>
    </row>
    <row r="262" spans="1:19" ht="27" customHeight="1">
      <c r="A262" s="43" t="s">
        <v>676</v>
      </c>
      <c r="B262" s="24" t="s">
        <v>70</v>
      </c>
      <c r="C262" s="24" t="s">
        <v>71</v>
      </c>
      <c r="D262" s="103" t="s">
        <v>677</v>
      </c>
      <c r="E262" s="26" t="s">
        <v>24</v>
      </c>
      <c r="F262" s="34"/>
      <c r="G262" s="35"/>
      <c r="H262" s="117" t="s">
        <v>1230</v>
      </c>
      <c r="I262" s="14"/>
      <c r="J262" s="5" t="s">
        <v>333</v>
      </c>
      <c r="K262" s="6"/>
      <c r="L262" s="35"/>
      <c r="M262" s="115" t="s">
        <v>1230</v>
      </c>
      <c r="O262" s="5" t="s">
        <v>333</v>
      </c>
      <c r="P262" s="124">
        <v>195</v>
      </c>
      <c r="Q262" s="25">
        <v>43992</v>
      </c>
      <c r="R262" s="25">
        <v>43997</v>
      </c>
      <c r="S262" s="124">
        <v>195</v>
      </c>
    </row>
    <row r="263" spans="1:19" ht="27" customHeight="1">
      <c r="A263" s="43" t="s">
        <v>859</v>
      </c>
      <c r="B263" s="24" t="s">
        <v>70</v>
      </c>
      <c r="C263" s="24" t="s">
        <v>71</v>
      </c>
      <c r="D263" s="103" t="s">
        <v>860</v>
      </c>
      <c r="E263" s="26" t="s">
        <v>24</v>
      </c>
      <c r="F263" s="34"/>
      <c r="G263" s="35"/>
      <c r="H263" s="138">
        <v>1879020517</v>
      </c>
      <c r="I263" s="14"/>
      <c r="J263" s="5" t="s">
        <v>861</v>
      </c>
      <c r="K263" s="6"/>
      <c r="L263" s="35"/>
      <c r="M263" s="138">
        <v>1879020517</v>
      </c>
      <c r="O263" s="5" t="s">
        <v>861</v>
      </c>
      <c r="P263" s="124">
        <v>18</v>
      </c>
      <c r="Q263" s="25">
        <v>43997</v>
      </c>
      <c r="R263" s="25">
        <v>44385</v>
      </c>
      <c r="S263" s="124">
        <v>18</v>
      </c>
    </row>
    <row r="264" spans="1:19" ht="27" customHeight="1">
      <c r="A264" s="43" t="s">
        <v>678</v>
      </c>
      <c r="B264" s="24" t="s">
        <v>70</v>
      </c>
      <c r="C264" s="24" t="s">
        <v>71</v>
      </c>
      <c r="D264" s="103" t="s">
        <v>401</v>
      </c>
      <c r="E264" s="26" t="s">
        <v>27</v>
      </c>
      <c r="F264" s="34"/>
      <c r="G264" s="35"/>
      <c r="H264" s="117" t="s">
        <v>1175</v>
      </c>
      <c r="I264" s="16"/>
      <c r="J264" s="5" t="s">
        <v>84</v>
      </c>
      <c r="K264" s="6"/>
      <c r="L264" s="35"/>
      <c r="M264" s="115" t="s">
        <v>1175</v>
      </c>
      <c r="O264" s="5" t="s">
        <v>84</v>
      </c>
      <c r="P264" s="124">
        <v>5217.28</v>
      </c>
      <c r="Q264" s="25">
        <v>43997</v>
      </c>
      <c r="R264" s="25">
        <v>44004</v>
      </c>
      <c r="S264" s="124">
        <v>5217.28</v>
      </c>
    </row>
    <row r="265" spans="1:19" ht="27" customHeight="1">
      <c r="A265" s="43" t="s">
        <v>679</v>
      </c>
      <c r="B265" s="24" t="s">
        <v>70</v>
      </c>
      <c r="C265" s="24" t="s">
        <v>71</v>
      </c>
      <c r="D265" s="103" t="s">
        <v>680</v>
      </c>
      <c r="E265" s="26" t="s">
        <v>24</v>
      </c>
      <c r="F265" s="34"/>
      <c r="G265" s="35"/>
      <c r="H265" s="117" t="s">
        <v>1230</v>
      </c>
      <c r="I265" s="14"/>
      <c r="J265" s="14" t="s">
        <v>333</v>
      </c>
      <c r="K265" s="6"/>
      <c r="L265" s="35"/>
      <c r="M265" s="115" t="s">
        <v>1230</v>
      </c>
      <c r="O265" s="14" t="s">
        <v>333</v>
      </c>
      <c r="P265" s="124">
        <v>645</v>
      </c>
      <c r="Q265" s="25">
        <v>44000</v>
      </c>
      <c r="R265" s="25">
        <v>44007</v>
      </c>
      <c r="S265" s="124">
        <v>645</v>
      </c>
    </row>
    <row r="266" spans="1:19" ht="27" customHeight="1">
      <c r="A266" s="43" t="s">
        <v>681</v>
      </c>
      <c r="B266" s="24" t="s">
        <v>70</v>
      </c>
      <c r="C266" s="24" t="s">
        <v>71</v>
      </c>
      <c r="D266" s="103" t="s">
        <v>682</v>
      </c>
      <c r="E266" s="26" t="s">
        <v>24</v>
      </c>
      <c r="F266" s="34"/>
      <c r="G266" s="35"/>
      <c r="H266" s="115" t="s">
        <v>1258</v>
      </c>
      <c r="I266" s="14"/>
      <c r="J266" s="5" t="s">
        <v>80</v>
      </c>
      <c r="K266" s="6"/>
      <c r="L266" s="35"/>
      <c r="M266" s="115" t="s">
        <v>1174</v>
      </c>
      <c r="O266" s="5" t="s">
        <v>80</v>
      </c>
      <c r="P266" s="124">
        <v>225</v>
      </c>
      <c r="Q266" s="25">
        <v>44001</v>
      </c>
      <c r="R266" s="25">
        <v>44001</v>
      </c>
      <c r="S266" s="124">
        <f>120+105</f>
        <v>225</v>
      </c>
    </row>
    <row r="267" spans="1:19" ht="27" customHeight="1">
      <c r="A267" s="43" t="s">
        <v>685</v>
      </c>
      <c r="B267" s="24" t="s">
        <v>70</v>
      </c>
      <c r="C267" s="24" t="s">
        <v>71</v>
      </c>
      <c r="D267" s="103" t="s">
        <v>686</v>
      </c>
      <c r="E267" s="26" t="s">
        <v>24</v>
      </c>
      <c r="F267" s="34"/>
      <c r="G267" s="35"/>
      <c r="H267" s="117" t="s">
        <v>1259</v>
      </c>
      <c r="I267" s="14"/>
      <c r="J267" s="5" t="s">
        <v>687</v>
      </c>
      <c r="K267" s="6"/>
      <c r="L267" s="35"/>
      <c r="M267" s="115" t="s">
        <v>1259</v>
      </c>
      <c r="O267" s="5" t="s">
        <v>687</v>
      </c>
      <c r="P267" s="124">
        <v>830</v>
      </c>
      <c r="Q267" s="25">
        <v>44001</v>
      </c>
      <c r="R267" s="25">
        <v>44001</v>
      </c>
      <c r="S267" s="124">
        <v>830</v>
      </c>
    </row>
    <row r="268" spans="1:19" ht="27" customHeight="1">
      <c r="A268" s="43" t="s">
        <v>693</v>
      </c>
      <c r="B268" s="24" t="s">
        <v>70</v>
      </c>
      <c r="C268" s="24" t="s">
        <v>71</v>
      </c>
      <c r="D268" s="103" t="s">
        <v>401</v>
      </c>
      <c r="E268" s="26" t="s">
        <v>27</v>
      </c>
      <c r="F268" s="34"/>
      <c r="G268" s="35"/>
      <c r="H268" s="117" t="s">
        <v>1175</v>
      </c>
      <c r="I268" s="16"/>
      <c r="J268" s="14" t="s">
        <v>84</v>
      </c>
      <c r="K268" s="6"/>
      <c r="L268" s="35"/>
      <c r="M268" s="115" t="s">
        <v>1175</v>
      </c>
      <c r="O268" s="14" t="s">
        <v>84</v>
      </c>
      <c r="P268" s="124">
        <v>5141.17</v>
      </c>
      <c r="Q268" s="25">
        <v>44004</v>
      </c>
      <c r="R268" s="25">
        <v>44012</v>
      </c>
      <c r="S268" s="124">
        <v>5141.17</v>
      </c>
    </row>
    <row r="269" spans="1:19" ht="27" customHeight="1">
      <c r="A269" s="43" t="s">
        <v>694</v>
      </c>
      <c r="B269" s="24" t="s">
        <v>70</v>
      </c>
      <c r="C269" s="24" t="s">
        <v>71</v>
      </c>
      <c r="D269" s="103" t="s">
        <v>401</v>
      </c>
      <c r="E269" s="26" t="s">
        <v>27</v>
      </c>
      <c r="F269" s="34"/>
      <c r="G269" s="35"/>
      <c r="H269" s="117" t="s">
        <v>1175</v>
      </c>
      <c r="I269" s="16"/>
      <c r="J269" s="14" t="s">
        <v>84</v>
      </c>
      <c r="K269" s="6"/>
      <c r="L269" s="35"/>
      <c r="M269" s="115" t="s">
        <v>1175</v>
      </c>
      <c r="O269" s="14" t="s">
        <v>84</v>
      </c>
      <c r="P269" s="124">
        <v>5741.26</v>
      </c>
      <c r="Q269" s="25">
        <v>44004</v>
      </c>
      <c r="R269" s="25">
        <v>44019</v>
      </c>
      <c r="S269" s="124">
        <v>5741.26</v>
      </c>
    </row>
    <row r="270" spans="1:19" ht="27" customHeight="1">
      <c r="A270" s="43" t="s">
        <v>695</v>
      </c>
      <c r="B270" s="24" t="s">
        <v>70</v>
      </c>
      <c r="C270" s="24" t="s">
        <v>71</v>
      </c>
      <c r="D270" s="103" t="s">
        <v>124</v>
      </c>
      <c r="E270" s="26" t="s">
        <v>24</v>
      </c>
      <c r="F270" s="34"/>
      <c r="G270" s="35"/>
      <c r="H270" s="117" t="s">
        <v>1222</v>
      </c>
      <c r="I270" s="14"/>
      <c r="J270" s="5" t="s">
        <v>232</v>
      </c>
      <c r="K270" s="6"/>
      <c r="L270" s="35"/>
      <c r="M270" s="115" t="s">
        <v>1222</v>
      </c>
      <c r="O270" s="5" t="s">
        <v>232</v>
      </c>
      <c r="P270" s="124">
        <v>486.22</v>
      </c>
      <c r="Q270" s="25">
        <v>44005</v>
      </c>
      <c r="R270" s="25">
        <v>44005</v>
      </c>
      <c r="S270" s="124">
        <v>486.22</v>
      </c>
    </row>
    <row r="271" spans="1:19" ht="27" customHeight="1">
      <c r="A271" s="43" t="s">
        <v>700</v>
      </c>
      <c r="B271" s="24" t="s">
        <v>70</v>
      </c>
      <c r="C271" s="24" t="s">
        <v>71</v>
      </c>
      <c r="D271" s="103" t="s">
        <v>107</v>
      </c>
      <c r="E271" s="26" t="s">
        <v>24</v>
      </c>
      <c r="F271" s="34"/>
      <c r="G271" s="35"/>
      <c r="H271" s="118" t="s">
        <v>1196</v>
      </c>
      <c r="I271" s="14"/>
      <c r="J271" s="5" t="s">
        <v>152</v>
      </c>
      <c r="K271" s="6"/>
      <c r="L271" s="35"/>
      <c r="M271" s="115" t="s">
        <v>1196</v>
      </c>
      <c r="O271" s="5" t="s">
        <v>152</v>
      </c>
      <c r="P271" s="124">
        <v>51.64</v>
      </c>
      <c r="Q271" s="25">
        <v>44005</v>
      </c>
      <c r="R271" s="25">
        <v>44005</v>
      </c>
      <c r="S271" s="124">
        <v>51.64</v>
      </c>
    </row>
    <row r="272" spans="1:19" ht="27" customHeight="1">
      <c r="A272" s="43" t="s">
        <v>704</v>
      </c>
      <c r="B272" s="24" t="s">
        <v>70</v>
      </c>
      <c r="C272" s="24" t="s">
        <v>71</v>
      </c>
      <c r="D272" s="103" t="s">
        <v>159</v>
      </c>
      <c r="E272" s="26" t="s">
        <v>24</v>
      </c>
      <c r="F272" s="34"/>
      <c r="G272" s="35"/>
      <c r="H272" s="118" t="s">
        <v>1190</v>
      </c>
      <c r="I272" s="14"/>
      <c r="J272" s="5" t="s">
        <v>130</v>
      </c>
      <c r="K272" s="6"/>
      <c r="L272" s="35"/>
      <c r="M272" s="115" t="s">
        <v>1190</v>
      </c>
      <c r="O272" s="5" t="s">
        <v>130</v>
      </c>
      <c r="P272" s="124">
        <v>240</v>
      </c>
      <c r="Q272" s="25">
        <v>44005</v>
      </c>
      <c r="R272" s="25">
        <v>44005</v>
      </c>
      <c r="S272" s="124">
        <v>240</v>
      </c>
    </row>
    <row r="273" spans="1:19" ht="27" customHeight="1">
      <c r="A273" s="43" t="s">
        <v>713</v>
      </c>
      <c r="B273" s="24" t="s">
        <v>70</v>
      </c>
      <c r="C273" s="24" t="s">
        <v>71</v>
      </c>
      <c r="D273" s="103" t="s">
        <v>172</v>
      </c>
      <c r="E273" s="26" t="s">
        <v>24</v>
      </c>
      <c r="F273" s="34"/>
      <c r="G273" s="35"/>
      <c r="H273" s="118" t="s">
        <v>1211</v>
      </c>
      <c r="I273" s="14"/>
      <c r="J273" s="5" t="s">
        <v>227</v>
      </c>
      <c r="K273" s="6"/>
      <c r="L273" s="35"/>
      <c r="M273" s="115" t="s">
        <v>1211</v>
      </c>
      <c r="O273" s="5" t="s">
        <v>227</v>
      </c>
      <c r="P273" s="124">
        <v>649.79</v>
      </c>
      <c r="Q273" s="25">
        <v>44005</v>
      </c>
      <c r="R273" s="25">
        <v>44012</v>
      </c>
      <c r="S273" s="124">
        <v>649.79</v>
      </c>
    </row>
    <row r="274" spans="1:19" ht="27" customHeight="1">
      <c r="A274" s="43" t="s">
        <v>712</v>
      </c>
      <c r="B274" s="24" t="s">
        <v>70</v>
      </c>
      <c r="C274" s="24" t="s">
        <v>71</v>
      </c>
      <c r="D274" s="103" t="s">
        <v>711</v>
      </c>
      <c r="E274" s="26" t="s">
        <v>24</v>
      </c>
      <c r="F274" s="34"/>
      <c r="G274" s="35"/>
      <c r="H274" s="139">
        <v>11482891006</v>
      </c>
      <c r="I274" s="14"/>
      <c r="J274" s="5" t="s">
        <v>710</v>
      </c>
      <c r="K274" s="6"/>
      <c r="L274" s="35"/>
      <c r="M274" s="139">
        <v>11482891006</v>
      </c>
      <c r="O274" s="5" t="s">
        <v>710</v>
      </c>
      <c r="P274" s="124">
        <v>290</v>
      </c>
      <c r="Q274" s="25">
        <v>44005</v>
      </c>
      <c r="R274" s="25">
        <v>44012</v>
      </c>
      <c r="S274" s="124">
        <v>290</v>
      </c>
    </row>
    <row r="275" spans="1:19" ht="27" customHeight="1">
      <c r="A275" s="43" t="s">
        <v>709</v>
      </c>
      <c r="B275" s="24" t="s">
        <v>70</v>
      </c>
      <c r="C275" s="24" t="s">
        <v>71</v>
      </c>
      <c r="D275" s="103" t="s">
        <v>451</v>
      </c>
      <c r="E275" s="26" t="s">
        <v>24</v>
      </c>
      <c r="F275" s="34"/>
      <c r="G275" s="35"/>
      <c r="H275" s="119" t="s">
        <v>1210</v>
      </c>
      <c r="I275" s="14"/>
      <c r="J275" s="5" t="s">
        <v>234</v>
      </c>
      <c r="K275" s="6"/>
      <c r="L275" s="35"/>
      <c r="M275" s="115" t="s">
        <v>1210</v>
      </c>
      <c r="O275" s="5" t="s">
        <v>234</v>
      </c>
      <c r="P275" s="124">
        <v>1033.14</v>
      </c>
      <c r="Q275" s="25">
        <v>44005</v>
      </c>
      <c r="R275" s="25">
        <v>44012</v>
      </c>
      <c r="S275" s="124">
        <v>1033.14</v>
      </c>
    </row>
    <row r="276" spans="1:19" ht="27" customHeight="1">
      <c r="A276" s="43" t="s">
        <v>707</v>
      </c>
      <c r="B276" s="24" t="s">
        <v>70</v>
      </c>
      <c r="C276" s="24" t="s">
        <v>71</v>
      </c>
      <c r="D276" s="103" t="s">
        <v>708</v>
      </c>
      <c r="E276" s="26" t="s">
        <v>24</v>
      </c>
      <c r="F276" s="34"/>
      <c r="G276" s="35"/>
      <c r="H276" s="118" t="s">
        <v>1213</v>
      </c>
      <c r="I276" s="14"/>
      <c r="J276" s="5" t="s">
        <v>239</v>
      </c>
      <c r="K276" s="6"/>
      <c r="L276" s="35"/>
      <c r="M276" s="115" t="s">
        <v>1213</v>
      </c>
      <c r="O276" s="5" t="s">
        <v>239</v>
      </c>
      <c r="P276" s="124">
        <v>570.89</v>
      </c>
      <c r="Q276" s="25">
        <v>44005</v>
      </c>
      <c r="R276" s="25">
        <v>44012</v>
      </c>
      <c r="S276" s="124">
        <v>380.6</v>
      </c>
    </row>
    <row r="277" spans="1:19" ht="27" customHeight="1">
      <c r="A277" s="43" t="s">
        <v>714</v>
      </c>
      <c r="B277" s="24" t="s">
        <v>70</v>
      </c>
      <c r="C277" s="24" t="s">
        <v>71</v>
      </c>
      <c r="D277" s="103" t="s">
        <v>107</v>
      </c>
      <c r="E277" s="26" t="s">
        <v>24</v>
      </c>
      <c r="F277" s="34"/>
      <c r="G277" s="35"/>
      <c r="H277" s="118" t="s">
        <v>1186</v>
      </c>
      <c r="I277" s="16"/>
      <c r="J277" s="5" t="s">
        <v>113</v>
      </c>
      <c r="K277" s="6"/>
      <c r="L277" s="35"/>
      <c r="M277" s="115" t="s">
        <v>1186</v>
      </c>
      <c r="O277" s="5" t="s">
        <v>113</v>
      </c>
      <c r="P277" s="124">
        <v>1921.2</v>
      </c>
      <c r="Q277" s="25">
        <v>44006</v>
      </c>
      <c r="R277" s="25">
        <v>44006</v>
      </c>
      <c r="S277" s="124">
        <v>1921.2</v>
      </c>
    </row>
    <row r="278" spans="1:19" ht="27" customHeight="1">
      <c r="A278" s="43" t="s">
        <v>716</v>
      </c>
      <c r="B278" s="24" t="s">
        <v>70</v>
      </c>
      <c r="C278" s="24" t="s">
        <v>71</v>
      </c>
      <c r="D278" s="103" t="s">
        <v>107</v>
      </c>
      <c r="E278" s="26" t="s">
        <v>24</v>
      </c>
      <c r="F278" s="34"/>
      <c r="G278" s="35"/>
      <c r="H278" s="118" t="s">
        <v>1192</v>
      </c>
      <c r="I278" s="14"/>
      <c r="J278" s="5" t="s">
        <v>139</v>
      </c>
      <c r="K278" s="6"/>
      <c r="L278" s="35"/>
      <c r="M278" s="115" t="s">
        <v>1192</v>
      </c>
      <c r="O278" s="5" t="s">
        <v>139</v>
      </c>
      <c r="P278" s="124">
        <v>1521.22</v>
      </c>
      <c r="Q278" s="25">
        <v>44007</v>
      </c>
      <c r="R278" s="25">
        <v>44007</v>
      </c>
      <c r="S278" s="124">
        <v>1521.22</v>
      </c>
    </row>
    <row r="279" spans="1:19" ht="27" customHeight="1">
      <c r="A279" s="43" t="s">
        <v>718</v>
      </c>
      <c r="B279" s="24" t="s">
        <v>70</v>
      </c>
      <c r="C279" s="24" t="s">
        <v>71</v>
      </c>
      <c r="D279" s="103" t="s">
        <v>135</v>
      </c>
      <c r="E279" s="26" t="s">
        <v>24</v>
      </c>
      <c r="F279" s="34"/>
      <c r="G279" s="35"/>
      <c r="H279" s="119" t="s">
        <v>1191</v>
      </c>
      <c r="I279" s="14"/>
      <c r="J279" s="5" t="s">
        <v>136</v>
      </c>
      <c r="K279" s="6"/>
      <c r="L279" s="35"/>
      <c r="M279" s="115" t="s">
        <v>1191</v>
      </c>
      <c r="O279" s="5" t="s">
        <v>136</v>
      </c>
      <c r="P279" s="124">
        <v>7125.46</v>
      </c>
      <c r="Q279" s="25">
        <v>44007</v>
      </c>
      <c r="R279" s="25">
        <v>44029</v>
      </c>
      <c r="S279" s="124">
        <f>843.3+6282.16</f>
        <v>7125.46</v>
      </c>
    </row>
    <row r="280" spans="1:19" ht="27" customHeight="1">
      <c r="A280" s="43" t="s">
        <v>719</v>
      </c>
      <c r="B280" s="24" t="s">
        <v>70</v>
      </c>
      <c r="C280" s="24" t="s">
        <v>71</v>
      </c>
      <c r="D280" s="103" t="s">
        <v>172</v>
      </c>
      <c r="E280" s="26" t="s">
        <v>24</v>
      </c>
      <c r="F280" s="34"/>
      <c r="G280" s="35"/>
      <c r="H280" s="119" t="s">
        <v>1185</v>
      </c>
      <c r="I280" s="14"/>
      <c r="J280" s="5" t="s">
        <v>108</v>
      </c>
      <c r="K280" s="6"/>
      <c r="L280" s="35"/>
      <c r="M280" s="115" t="s">
        <v>1185</v>
      </c>
      <c r="O280" s="5" t="s">
        <v>108</v>
      </c>
      <c r="P280" s="124">
        <v>12031.08</v>
      </c>
      <c r="Q280" s="25">
        <v>44007</v>
      </c>
      <c r="R280" s="25">
        <v>44007</v>
      </c>
      <c r="S280" s="124">
        <v>12031.08</v>
      </c>
    </row>
    <row r="281" spans="1:19" ht="27" customHeight="1">
      <c r="A281" s="43" t="s">
        <v>721</v>
      </c>
      <c r="B281" s="24" t="s">
        <v>70</v>
      </c>
      <c r="C281" s="24" t="s">
        <v>71</v>
      </c>
      <c r="D281" s="103" t="s">
        <v>172</v>
      </c>
      <c r="E281" s="26" t="s">
        <v>24</v>
      </c>
      <c r="F281" s="34"/>
      <c r="G281" s="35"/>
      <c r="H281" s="118" t="s">
        <v>1186</v>
      </c>
      <c r="I281" s="16"/>
      <c r="J281" s="5" t="s">
        <v>113</v>
      </c>
      <c r="K281" s="6"/>
      <c r="L281" s="35"/>
      <c r="M281" s="115" t="s">
        <v>1186</v>
      </c>
      <c r="O281" s="5" t="s">
        <v>113</v>
      </c>
      <c r="P281" s="124">
        <v>4114.81</v>
      </c>
      <c r="Q281" s="25">
        <v>44007</v>
      </c>
      <c r="R281" s="25">
        <v>44007</v>
      </c>
      <c r="S281" s="124">
        <v>4114.81</v>
      </c>
    </row>
    <row r="282" spans="1:19" ht="27" customHeight="1">
      <c r="A282" s="43" t="s">
        <v>723</v>
      </c>
      <c r="B282" s="24" t="s">
        <v>70</v>
      </c>
      <c r="C282" s="24" t="s">
        <v>71</v>
      </c>
      <c r="D282" s="103" t="s">
        <v>724</v>
      </c>
      <c r="E282" s="26" t="s">
        <v>24</v>
      </c>
      <c r="F282" s="34"/>
      <c r="G282" s="35"/>
      <c r="H282" s="137" t="s">
        <v>1252</v>
      </c>
      <c r="I282" s="14"/>
      <c r="J282" s="5" t="s">
        <v>777</v>
      </c>
      <c r="K282" s="6"/>
      <c r="L282" s="35"/>
      <c r="M282" s="137" t="s">
        <v>1252</v>
      </c>
      <c r="O282" s="5" t="s">
        <v>777</v>
      </c>
      <c r="P282" s="124">
        <v>7014.5</v>
      </c>
      <c r="Q282" s="25">
        <v>44007</v>
      </c>
      <c r="R282" s="25">
        <v>44012</v>
      </c>
      <c r="S282" s="124">
        <f>701.5</f>
        <v>701.5</v>
      </c>
    </row>
    <row r="283" spans="1:19" ht="27" customHeight="1">
      <c r="A283" s="43" t="s">
        <v>725</v>
      </c>
      <c r="B283" s="24" t="s">
        <v>70</v>
      </c>
      <c r="C283" s="24" t="s">
        <v>71</v>
      </c>
      <c r="D283" s="103" t="s">
        <v>172</v>
      </c>
      <c r="E283" s="26" t="s">
        <v>24</v>
      </c>
      <c r="F283" s="34"/>
      <c r="G283" s="35"/>
      <c r="H283" s="118" t="s">
        <v>1194</v>
      </c>
      <c r="I283" s="14"/>
      <c r="J283" s="5" t="s">
        <v>146</v>
      </c>
      <c r="K283" s="6"/>
      <c r="L283" s="35"/>
      <c r="M283" s="115" t="s">
        <v>1194</v>
      </c>
      <c r="O283" s="5" t="s">
        <v>146</v>
      </c>
      <c r="P283" s="124">
        <v>5986.59</v>
      </c>
      <c r="Q283" s="25">
        <v>44008</v>
      </c>
      <c r="R283" s="25">
        <v>44008</v>
      </c>
      <c r="S283" s="124">
        <v>5986.59</v>
      </c>
    </row>
    <row r="284" spans="1:19" ht="27" customHeight="1">
      <c r="A284" s="43" t="s">
        <v>727</v>
      </c>
      <c r="B284" s="24" t="s">
        <v>70</v>
      </c>
      <c r="C284" s="24" t="s">
        <v>71</v>
      </c>
      <c r="D284" s="103" t="s">
        <v>107</v>
      </c>
      <c r="E284" s="26" t="s">
        <v>24</v>
      </c>
      <c r="F284" s="34"/>
      <c r="G284" s="35"/>
      <c r="H284" s="119" t="s">
        <v>1185</v>
      </c>
      <c r="I284" s="14"/>
      <c r="J284" s="5" t="s">
        <v>108</v>
      </c>
      <c r="K284" s="6"/>
      <c r="L284" s="35"/>
      <c r="M284" s="115" t="s">
        <v>1185</v>
      </c>
      <c r="O284" s="5" t="s">
        <v>108</v>
      </c>
      <c r="P284" s="124">
        <v>111.75</v>
      </c>
      <c r="Q284" s="25">
        <v>44008</v>
      </c>
      <c r="R284" s="25">
        <v>44008</v>
      </c>
      <c r="S284" s="124">
        <v>111.75</v>
      </c>
    </row>
    <row r="285" spans="1:19" ht="27" customHeight="1">
      <c r="A285" s="43" t="s">
        <v>730</v>
      </c>
      <c r="B285" s="24" t="s">
        <v>70</v>
      </c>
      <c r="C285" s="24" t="s">
        <v>71</v>
      </c>
      <c r="D285" s="103" t="s">
        <v>151</v>
      </c>
      <c r="E285" s="26" t="s">
        <v>24</v>
      </c>
      <c r="F285" s="34"/>
      <c r="G285" s="35"/>
      <c r="H285" s="120" t="s">
        <v>1198</v>
      </c>
      <c r="I285" s="14"/>
      <c r="J285" s="5" t="s">
        <v>157</v>
      </c>
      <c r="K285" s="6"/>
      <c r="L285" s="35"/>
      <c r="M285" s="115" t="s">
        <v>1198</v>
      </c>
      <c r="O285" s="5" t="s">
        <v>157</v>
      </c>
      <c r="P285" s="124">
        <v>904.06</v>
      </c>
      <c r="Q285" s="25">
        <v>44011</v>
      </c>
      <c r="R285" s="25">
        <v>44011</v>
      </c>
      <c r="S285" s="124">
        <v>904.06</v>
      </c>
    </row>
    <row r="286" spans="1:19" ht="27" customHeight="1">
      <c r="A286" s="43" t="s">
        <v>774</v>
      </c>
      <c r="B286" s="24" t="s">
        <v>70</v>
      </c>
      <c r="C286" s="24" t="s">
        <v>71</v>
      </c>
      <c r="D286" s="103" t="s">
        <v>116</v>
      </c>
      <c r="E286" s="26" t="s">
        <v>24</v>
      </c>
      <c r="F286" s="34"/>
      <c r="G286" s="35"/>
      <c r="H286" s="118" t="s">
        <v>1187</v>
      </c>
      <c r="I286" s="14"/>
      <c r="J286" s="5" t="s">
        <v>117</v>
      </c>
      <c r="K286" s="6"/>
      <c r="L286" s="35"/>
      <c r="M286" s="115" t="s">
        <v>1187</v>
      </c>
      <c r="O286" s="5" t="s">
        <v>117</v>
      </c>
      <c r="P286" s="124">
        <v>490</v>
      </c>
      <c r="Q286" s="25">
        <v>44011</v>
      </c>
      <c r="R286" s="25">
        <v>44011</v>
      </c>
      <c r="S286" s="124">
        <f>390+100</f>
        <v>490</v>
      </c>
    </row>
    <row r="287" spans="1:19" ht="27" customHeight="1">
      <c r="A287" s="43" t="s">
        <v>732</v>
      </c>
      <c r="B287" s="24" t="s">
        <v>70</v>
      </c>
      <c r="C287" s="24" t="s">
        <v>71</v>
      </c>
      <c r="D287" s="103" t="s">
        <v>172</v>
      </c>
      <c r="E287" s="26" t="s">
        <v>24</v>
      </c>
      <c r="F287" s="34"/>
      <c r="G287" s="35"/>
      <c r="H287" s="117" t="s">
        <v>1222</v>
      </c>
      <c r="I287" s="14"/>
      <c r="J287" s="5" t="s">
        <v>232</v>
      </c>
      <c r="K287" s="6"/>
      <c r="L287" s="35"/>
      <c r="M287" s="115" t="s">
        <v>1222</v>
      </c>
      <c r="O287" s="5" t="s">
        <v>232</v>
      </c>
      <c r="P287" s="124">
        <v>208</v>
      </c>
      <c r="Q287" s="25">
        <v>44014</v>
      </c>
      <c r="R287" s="25">
        <v>44017</v>
      </c>
      <c r="S287" s="124">
        <v>208</v>
      </c>
    </row>
    <row r="288" spans="1:19" ht="27" customHeight="1">
      <c r="A288" s="43" t="s">
        <v>733</v>
      </c>
      <c r="B288" s="24" t="s">
        <v>70</v>
      </c>
      <c r="C288" s="24" t="s">
        <v>71</v>
      </c>
      <c r="D288" s="103" t="s">
        <v>159</v>
      </c>
      <c r="E288" s="26" t="s">
        <v>24</v>
      </c>
      <c r="F288" s="34"/>
      <c r="G288" s="35"/>
      <c r="H288" s="120" t="s">
        <v>1233</v>
      </c>
      <c r="I288" s="14"/>
      <c r="J288" s="5" t="s">
        <v>366</v>
      </c>
      <c r="K288" s="6"/>
      <c r="L288" s="35"/>
      <c r="M288" s="120" t="s">
        <v>1233</v>
      </c>
      <c r="O288" s="5" t="s">
        <v>366</v>
      </c>
      <c r="P288" s="124">
        <v>227.04</v>
      </c>
      <c r="Q288" s="25">
        <v>44014</v>
      </c>
      <c r="R288" s="25">
        <v>44014</v>
      </c>
      <c r="S288" s="124">
        <v>227.04</v>
      </c>
    </row>
    <row r="289" spans="1:19" ht="27" customHeight="1">
      <c r="A289" s="43" t="s">
        <v>734</v>
      </c>
      <c r="B289" s="24" t="s">
        <v>70</v>
      </c>
      <c r="C289" s="24" t="s">
        <v>71</v>
      </c>
      <c r="D289" s="103" t="s">
        <v>172</v>
      </c>
      <c r="E289" s="26" t="s">
        <v>24</v>
      </c>
      <c r="F289" s="34"/>
      <c r="G289" s="35"/>
      <c r="H289" s="119" t="s">
        <v>1185</v>
      </c>
      <c r="I289" s="14"/>
      <c r="J289" s="5" t="s">
        <v>108</v>
      </c>
      <c r="K289" s="6"/>
      <c r="L289" s="35"/>
      <c r="M289" s="115" t="s">
        <v>1185</v>
      </c>
      <c r="O289" s="5" t="s">
        <v>108</v>
      </c>
      <c r="P289" s="124">
        <v>10377.4</v>
      </c>
      <c r="Q289" s="25">
        <v>44018</v>
      </c>
      <c r="R289" s="25">
        <v>44022</v>
      </c>
      <c r="S289" s="124">
        <v>10377.4</v>
      </c>
    </row>
    <row r="290" spans="1:19" ht="27" customHeight="1">
      <c r="A290" s="43" t="s">
        <v>735</v>
      </c>
      <c r="B290" s="24" t="s">
        <v>70</v>
      </c>
      <c r="C290" s="24" t="s">
        <v>71</v>
      </c>
      <c r="D290" s="103" t="s">
        <v>96</v>
      </c>
      <c r="E290" s="26" t="s">
        <v>24</v>
      </c>
      <c r="F290" s="34"/>
      <c r="G290" s="35"/>
      <c r="H290" s="115" t="s">
        <v>1189</v>
      </c>
      <c r="I290" s="14"/>
      <c r="J290" s="5" t="s">
        <v>128</v>
      </c>
      <c r="K290" s="6"/>
      <c r="L290" s="35"/>
      <c r="M290" s="115" t="s">
        <v>1189</v>
      </c>
      <c r="O290" s="5" t="s">
        <v>128</v>
      </c>
      <c r="P290" s="124">
        <v>113.32</v>
      </c>
      <c r="Q290" s="25">
        <v>44019</v>
      </c>
      <c r="R290" s="25">
        <v>44019</v>
      </c>
      <c r="S290" s="124">
        <v>113.32</v>
      </c>
    </row>
    <row r="291" spans="1:19" ht="27" customHeight="1">
      <c r="A291" s="43" t="s">
        <v>736</v>
      </c>
      <c r="B291" s="24" t="s">
        <v>70</v>
      </c>
      <c r="C291" s="24" t="s">
        <v>71</v>
      </c>
      <c r="D291" s="103" t="s">
        <v>737</v>
      </c>
      <c r="E291" s="26" t="s">
        <v>24</v>
      </c>
      <c r="F291" s="34"/>
      <c r="G291" s="35"/>
      <c r="H291" s="118" t="s">
        <v>1215</v>
      </c>
      <c r="I291" s="14"/>
      <c r="J291" s="5" t="s">
        <v>256</v>
      </c>
      <c r="K291" s="6"/>
      <c r="L291" s="35"/>
      <c r="M291" s="115" t="s">
        <v>1215</v>
      </c>
      <c r="O291" s="5" t="s">
        <v>256</v>
      </c>
      <c r="P291" s="124">
        <v>231</v>
      </c>
      <c r="Q291" s="25">
        <v>44019</v>
      </c>
      <c r="R291" s="25">
        <v>44019</v>
      </c>
      <c r="S291" s="124">
        <v>231</v>
      </c>
    </row>
    <row r="292" spans="1:19" ht="27" customHeight="1">
      <c r="A292" s="43" t="s">
        <v>738</v>
      </c>
      <c r="B292" s="24" t="s">
        <v>70</v>
      </c>
      <c r="C292" s="24" t="s">
        <v>71</v>
      </c>
      <c r="D292" s="103" t="s">
        <v>739</v>
      </c>
      <c r="E292" s="26" t="s">
        <v>24</v>
      </c>
      <c r="F292" s="34"/>
      <c r="G292" s="35"/>
      <c r="H292" s="116" t="s">
        <v>1223</v>
      </c>
      <c r="I292" s="14"/>
      <c r="J292" s="5" t="s">
        <v>290</v>
      </c>
      <c r="K292" s="6"/>
      <c r="L292" s="35"/>
      <c r="M292" s="115" t="s">
        <v>1223</v>
      </c>
      <c r="O292" s="5" t="s">
        <v>290</v>
      </c>
      <c r="P292" s="124">
        <v>3500</v>
      </c>
      <c r="Q292" s="25">
        <v>43987</v>
      </c>
      <c r="R292" s="25">
        <v>44352</v>
      </c>
      <c r="S292" s="124">
        <v>3500</v>
      </c>
    </row>
    <row r="293" spans="1:19" ht="27" customHeight="1">
      <c r="A293" s="43" t="s">
        <v>740</v>
      </c>
      <c r="B293" s="24" t="s">
        <v>70</v>
      </c>
      <c r="C293" s="24" t="s">
        <v>71</v>
      </c>
      <c r="D293" s="103" t="s">
        <v>742</v>
      </c>
      <c r="E293" s="26" t="s">
        <v>24</v>
      </c>
      <c r="F293" s="34"/>
      <c r="G293" s="35"/>
      <c r="H293" s="117" t="s">
        <v>1260</v>
      </c>
      <c r="I293" s="14"/>
      <c r="J293" s="5" t="s">
        <v>741</v>
      </c>
      <c r="K293" s="6"/>
      <c r="L293" s="35"/>
      <c r="M293" s="115" t="s">
        <v>1260</v>
      </c>
      <c r="O293" s="5" t="s">
        <v>741</v>
      </c>
      <c r="P293" s="124">
        <v>140</v>
      </c>
      <c r="Q293" s="25">
        <v>44021</v>
      </c>
      <c r="R293" s="25">
        <v>44027</v>
      </c>
      <c r="S293" s="124">
        <v>140</v>
      </c>
    </row>
    <row r="294" spans="1:19" ht="27" customHeight="1">
      <c r="A294" s="43" t="s">
        <v>745</v>
      </c>
      <c r="B294" s="24" t="s">
        <v>70</v>
      </c>
      <c r="C294" s="24" t="s">
        <v>71</v>
      </c>
      <c r="D294" s="103" t="s">
        <v>744</v>
      </c>
      <c r="E294" s="26" t="s">
        <v>24</v>
      </c>
      <c r="F294" s="34"/>
      <c r="G294" s="35"/>
      <c r="H294" s="115" t="s">
        <v>1261</v>
      </c>
      <c r="I294" s="14"/>
      <c r="J294" s="5" t="s">
        <v>743</v>
      </c>
      <c r="K294" s="6"/>
      <c r="L294" s="35"/>
      <c r="M294" s="115" t="s">
        <v>1261</v>
      </c>
      <c r="O294" s="5" t="s">
        <v>743</v>
      </c>
      <c r="P294" s="124">
        <v>4292</v>
      </c>
      <c r="Q294" s="25">
        <v>44021</v>
      </c>
      <c r="R294" s="25">
        <v>44410</v>
      </c>
      <c r="S294" s="124">
        <f>694+1004</f>
        <v>1698</v>
      </c>
    </row>
    <row r="295" spans="1:19" ht="27" customHeight="1">
      <c r="A295" s="43" t="s">
        <v>877</v>
      </c>
      <c r="B295" s="24" t="s">
        <v>70</v>
      </c>
      <c r="C295" s="24" t="s">
        <v>71</v>
      </c>
      <c r="D295" s="103" t="s">
        <v>298</v>
      </c>
      <c r="E295" s="26" t="s">
        <v>24</v>
      </c>
      <c r="F295" s="34"/>
      <c r="G295" s="35"/>
      <c r="H295" s="118" t="s">
        <v>1206</v>
      </c>
      <c r="I295" s="14"/>
      <c r="J295" s="5" t="s">
        <v>195</v>
      </c>
      <c r="K295" s="6"/>
      <c r="L295" s="35"/>
      <c r="M295" s="115" t="s">
        <v>1206</v>
      </c>
      <c r="O295" s="5" t="s">
        <v>195</v>
      </c>
      <c r="P295" s="124">
        <v>480.48</v>
      </c>
      <c r="Q295" s="25">
        <v>44022</v>
      </c>
      <c r="R295" s="25">
        <v>44032</v>
      </c>
      <c r="S295" s="124">
        <v>480.48</v>
      </c>
    </row>
    <row r="296" spans="1:19" ht="27" customHeight="1">
      <c r="A296" s="43" t="s">
        <v>746</v>
      </c>
      <c r="B296" s="24" t="s">
        <v>70</v>
      </c>
      <c r="C296" s="24" t="s">
        <v>71</v>
      </c>
      <c r="D296" s="103" t="s">
        <v>747</v>
      </c>
      <c r="E296" s="26" t="s">
        <v>24</v>
      </c>
      <c r="F296" s="34"/>
      <c r="G296" s="35"/>
      <c r="H296" s="120" t="s">
        <v>1262</v>
      </c>
      <c r="I296" s="14"/>
      <c r="J296" s="5" t="s">
        <v>748</v>
      </c>
      <c r="K296" s="6"/>
      <c r="L296" s="35"/>
      <c r="M296" s="115" t="s">
        <v>1262</v>
      </c>
      <c r="O296" s="5" t="s">
        <v>748</v>
      </c>
      <c r="P296" s="124">
        <v>4000</v>
      </c>
      <c r="Q296" s="25">
        <v>44025</v>
      </c>
      <c r="R296" s="25">
        <v>44043</v>
      </c>
      <c r="S296" s="124">
        <v>4000</v>
      </c>
    </row>
    <row r="297" spans="1:19" ht="27" customHeight="1">
      <c r="A297" s="43" t="s">
        <v>749</v>
      </c>
      <c r="B297" s="24" t="s">
        <v>70</v>
      </c>
      <c r="C297" s="24" t="s">
        <v>71</v>
      </c>
      <c r="D297" s="103" t="s">
        <v>401</v>
      </c>
      <c r="E297" s="26" t="s">
        <v>27</v>
      </c>
      <c r="F297" s="34"/>
      <c r="G297" s="35"/>
      <c r="H297" s="140" t="s">
        <v>1263</v>
      </c>
      <c r="I297" s="14"/>
      <c r="J297" s="14" t="s">
        <v>750</v>
      </c>
      <c r="K297" s="6"/>
      <c r="L297" s="35"/>
      <c r="M297" s="115" t="s">
        <v>1263</v>
      </c>
      <c r="O297" s="14" t="s">
        <v>750</v>
      </c>
      <c r="P297" s="124">
        <v>5766.78</v>
      </c>
      <c r="Q297" s="25">
        <v>44025</v>
      </c>
      <c r="R297" s="25">
        <v>44033</v>
      </c>
      <c r="S297" s="124">
        <v>5766.78</v>
      </c>
    </row>
    <row r="298" spans="1:19" ht="27" customHeight="1">
      <c r="A298" s="43" t="s">
        <v>753</v>
      </c>
      <c r="B298" s="24" t="s">
        <v>70</v>
      </c>
      <c r="C298" s="24" t="s">
        <v>71</v>
      </c>
      <c r="D298" s="103" t="s">
        <v>754</v>
      </c>
      <c r="E298" s="26" t="s">
        <v>24</v>
      </c>
      <c r="F298" s="34"/>
      <c r="G298" s="35"/>
      <c r="H298" s="118" t="s">
        <v>1212</v>
      </c>
      <c r="I298" s="14"/>
      <c r="J298" s="14" t="s">
        <v>224</v>
      </c>
      <c r="K298" s="6"/>
      <c r="L298" s="35"/>
      <c r="M298" s="115" t="s">
        <v>1212</v>
      </c>
      <c r="O298" s="14" t="s">
        <v>224</v>
      </c>
      <c r="P298" s="124">
        <v>9000</v>
      </c>
      <c r="Q298" s="25">
        <v>44026</v>
      </c>
      <c r="R298" s="25">
        <v>44044</v>
      </c>
      <c r="S298" s="124">
        <f>3000+6000</f>
        <v>9000</v>
      </c>
    </row>
    <row r="299" spans="1:19" ht="27" customHeight="1">
      <c r="A299" s="43" t="s">
        <v>751</v>
      </c>
      <c r="B299" s="24" t="s">
        <v>70</v>
      </c>
      <c r="C299" s="24" t="s">
        <v>71</v>
      </c>
      <c r="D299" s="103" t="s">
        <v>752</v>
      </c>
      <c r="E299" s="26" t="s">
        <v>24</v>
      </c>
      <c r="F299" s="34"/>
      <c r="G299" s="35"/>
      <c r="H299" s="141">
        <v>14983261000</v>
      </c>
      <c r="I299" s="14"/>
      <c r="J299" s="14" t="s">
        <v>950</v>
      </c>
      <c r="K299" s="6"/>
      <c r="L299" s="35"/>
      <c r="M299" s="115">
        <v>14983261000</v>
      </c>
      <c r="O299" s="14" t="s">
        <v>950</v>
      </c>
      <c r="P299" s="124">
        <v>2800</v>
      </c>
      <c r="Q299" s="25">
        <v>44026</v>
      </c>
      <c r="R299" s="25">
        <v>44075</v>
      </c>
      <c r="S299" s="124">
        <f>1490+1310</f>
        <v>2800</v>
      </c>
    </row>
    <row r="300" spans="1:19" ht="27" customHeight="1">
      <c r="A300" s="43" t="s">
        <v>755</v>
      </c>
      <c r="B300" s="24" t="s">
        <v>70</v>
      </c>
      <c r="C300" s="24" t="s">
        <v>71</v>
      </c>
      <c r="D300" s="103" t="s">
        <v>96</v>
      </c>
      <c r="E300" s="26" t="s">
        <v>24</v>
      </c>
      <c r="F300" s="34"/>
      <c r="G300" s="35"/>
      <c r="H300" s="115" t="s">
        <v>1181</v>
      </c>
      <c r="I300" s="14"/>
      <c r="J300" s="14" t="s">
        <v>756</v>
      </c>
      <c r="K300" s="6"/>
      <c r="L300" s="35"/>
      <c r="M300" s="115" t="s">
        <v>1181</v>
      </c>
      <c r="O300" s="14" t="s">
        <v>756</v>
      </c>
      <c r="P300" s="124">
        <v>1665.3</v>
      </c>
      <c r="Q300" s="25">
        <v>44027</v>
      </c>
      <c r="R300" s="25">
        <v>44027</v>
      </c>
      <c r="S300" s="124">
        <v>1665.3</v>
      </c>
    </row>
    <row r="301" spans="1:19" ht="27" customHeight="1">
      <c r="A301" s="43" t="s">
        <v>757</v>
      </c>
      <c r="B301" s="24" t="s">
        <v>70</v>
      </c>
      <c r="C301" s="24" t="s">
        <v>71</v>
      </c>
      <c r="D301" s="103" t="s">
        <v>385</v>
      </c>
      <c r="E301" s="26" t="s">
        <v>24</v>
      </c>
      <c r="F301" s="34"/>
      <c r="G301" s="35"/>
      <c r="H301" s="117" t="s">
        <v>1235</v>
      </c>
      <c r="I301" s="14"/>
      <c r="J301" s="14" t="s">
        <v>384</v>
      </c>
      <c r="K301" s="6"/>
      <c r="L301" s="35"/>
      <c r="M301" s="115" t="s">
        <v>1235</v>
      </c>
      <c r="O301" s="14" t="s">
        <v>384</v>
      </c>
      <c r="P301" s="124">
        <v>470</v>
      </c>
      <c r="Q301" s="25">
        <v>44027</v>
      </c>
      <c r="R301" s="25">
        <v>44037</v>
      </c>
      <c r="S301" s="124">
        <v>470</v>
      </c>
    </row>
    <row r="302" spans="1:19" ht="27" customHeight="1">
      <c r="A302" s="43" t="s">
        <v>758</v>
      </c>
      <c r="B302" s="24" t="s">
        <v>70</v>
      </c>
      <c r="C302" s="24" t="s">
        <v>71</v>
      </c>
      <c r="D302" s="103" t="s">
        <v>78</v>
      </c>
      <c r="E302" s="26" t="s">
        <v>24</v>
      </c>
      <c r="F302" s="34"/>
      <c r="G302" s="35"/>
      <c r="H302" s="134" t="s">
        <v>1264</v>
      </c>
      <c r="I302" s="14"/>
      <c r="J302" s="14" t="s">
        <v>759</v>
      </c>
      <c r="K302" s="6"/>
      <c r="L302" s="35"/>
      <c r="M302" s="134" t="s">
        <v>1264</v>
      </c>
      <c r="O302" s="14" t="s">
        <v>759</v>
      </c>
      <c r="P302" s="124">
        <v>200</v>
      </c>
      <c r="Q302" s="25">
        <v>44028</v>
      </c>
      <c r="R302" s="25">
        <v>44028</v>
      </c>
      <c r="S302" s="124">
        <v>200</v>
      </c>
    </row>
    <row r="303" spans="1:19" ht="27" customHeight="1">
      <c r="A303" s="43" t="s">
        <v>760</v>
      </c>
      <c r="B303" s="24" t="s">
        <v>70</v>
      </c>
      <c r="C303" s="24" t="s">
        <v>71</v>
      </c>
      <c r="D303" s="103" t="s">
        <v>172</v>
      </c>
      <c r="E303" s="26" t="s">
        <v>24</v>
      </c>
      <c r="F303" s="34"/>
      <c r="G303" s="35"/>
      <c r="H303" s="117" t="s">
        <v>1222</v>
      </c>
      <c r="I303" s="14"/>
      <c r="J303" s="14" t="s">
        <v>232</v>
      </c>
      <c r="K303" s="6"/>
      <c r="L303" s="35"/>
      <c r="M303" s="115" t="s">
        <v>1222</v>
      </c>
      <c r="O303" s="14" t="s">
        <v>232</v>
      </c>
      <c r="P303" s="124">
        <v>210</v>
      </c>
      <c r="Q303" s="25">
        <v>44028</v>
      </c>
      <c r="R303" s="25">
        <v>44028</v>
      </c>
      <c r="S303" s="124">
        <v>210</v>
      </c>
    </row>
    <row r="304" spans="1:19" ht="27" customHeight="1">
      <c r="A304" s="43" t="s">
        <v>761</v>
      </c>
      <c r="B304" s="24" t="s">
        <v>70</v>
      </c>
      <c r="C304" s="24" t="s">
        <v>71</v>
      </c>
      <c r="D304" s="103" t="s">
        <v>107</v>
      </c>
      <c r="E304" s="26" t="s">
        <v>24</v>
      </c>
      <c r="F304" s="34"/>
      <c r="G304" s="35"/>
      <c r="H304" s="118" t="s">
        <v>1186</v>
      </c>
      <c r="I304" s="16"/>
      <c r="J304" s="14" t="s">
        <v>113</v>
      </c>
      <c r="K304" s="6"/>
      <c r="L304" s="35"/>
      <c r="M304" s="115" t="s">
        <v>1186</v>
      </c>
      <c r="O304" s="14" t="s">
        <v>113</v>
      </c>
      <c r="P304" s="124">
        <v>1566.01</v>
      </c>
      <c r="Q304" s="25">
        <v>44029</v>
      </c>
      <c r="R304" s="25">
        <v>44029</v>
      </c>
      <c r="S304" s="124">
        <v>1566.01</v>
      </c>
    </row>
    <row r="305" spans="1:19" ht="27" customHeight="1">
      <c r="A305" s="43" t="s">
        <v>764</v>
      </c>
      <c r="B305" s="24" t="s">
        <v>70</v>
      </c>
      <c r="C305" s="24" t="s">
        <v>71</v>
      </c>
      <c r="D305" s="103" t="s">
        <v>765</v>
      </c>
      <c r="E305" s="26" t="s">
        <v>24</v>
      </c>
      <c r="F305" s="34"/>
      <c r="G305" s="35"/>
      <c r="H305" s="129" t="s">
        <v>1226</v>
      </c>
      <c r="I305" s="14"/>
      <c r="J305" s="14" t="s">
        <v>302</v>
      </c>
      <c r="K305" s="6"/>
      <c r="L305" s="35"/>
      <c r="M305" s="115" t="s">
        <v>1226</v>
      </c>
      <c r="O305" s="14" t="s">
        <v>302</v>
      </c>
      <c r="P305" s="124">
        <v>725</v>
      </c>
      <c r="Q305" s="25">
        <v>44029</v>
      </c>
      <c r="R305" s="25">
        <v>44029</v>
      </c>
      <c r="S305" s="124">
        <v>725</v>
      </c>
    </row>
    <row r="306" spans="1:19" ht="27" customHeight="1">
      <c r="A306" s="43" t="s">
        <v>772</v>
      </c>
      <c r="B306" s="24" t="s">
        <v>70</v>
      </c>
      <c r="C306" s="24" t="s">
        <v>71</v>
      </c>
      <c r="D306" s="103" t="s">
        <v>1013</v>
      </c>
      <c r="E306" s="26" t="s">
        <v>24</v>
      </c>
      <c r="F306" s="34"/>
      <c r="G306" s="35"/>
      <c r="H306" s="142" t="s">
        <v>1265</v>
      </c>
      <c r="I306" s="14"/>
      <c r="J306" s="14" t="s">
        <v>773</v>
      </c>
      <c r="K306" s="6"/>
      <c r="L306" s="35"/>
      <c r="M306" s="163" t="s">
        <v>1265</v>
      </c>
      <c r="O306" s="14" t="s">
        <v>773</v>
      </c>
      <c r="P306" s="124">
        <v>12800</v>
      </c>
      <c r="Q306" s="25">
        <v>44029</v>
      </c>
      <c r="R306" s="25">
        <v>44394</v>
      </c>
      <c r="S306" s="124"/>
    </row>
    <row r="307" spans="1:19" ht="27" customHeight="1">
      <c r="A307" s="43" t="s">
        <v>766</v>
      </c>
      <c r="B307" s="24" t="s">
        <v>70</v>
      </c>
      <c r="C307" s="24" t="s">
        <v>71</v>
      </c>
      <c r="D307" s="103" t="s">
        <v>767</v>
      </c>
      <c r="E307" s="26" t="s">
        <v>24</v>
      </c>
      <c r="F307" s="34"/>
      <c r="G307" s="35"/>
      <c r="H307" s="116" t="s">
        <v>1266</v>
      </c>
      <c r="I307" s="14"/>
      <c r="J307" s="5" t="s">
        <v>780</v>
      </c>
      <c r="K307" s="6"/>
      <c r="L307" s="35"/>
      <c r="M307" s="115" t="s">
        <v>1266</v>
      </c>
      <c r="O307" s="5" t="s">
        <v>780</v>
      </c>
      <c r="P307" s="124">
        <v>5950</v>
      </c>
      <c r="Q307" s="25" t="s">
        <v>768</v>
      </c>
      <c r="R307" s="25">
        <v>44196</v>
      </c>
      <c r="S307" s="124">
        <f>2975</f>
        <v>2975</v>
      </c>
    </row>
    <row r="308" spans="1:19" ht="27" customHeight="1">
      <c r="A308" s="43" t="s">
        <v>770</v>
      </c>
      <c r="B308" s="24" t="s">
        <v>70</v>
      </c>
      <c r="C308" s="24" t="s">
        <v>71</v>
      </c>
      <c r="D308" s="103" t="s">
        <v>769</v>
      </c>
      <c r="E308" s="26" t="s">
        <v>24</v>
      </c>
      <c r="F308" s="34"/>
      <c r="G308" s="35"/>
      <c r="H308" s="134" t="s">
        <v>1267</v>
      </c>
      <c r="I308" s="14"/>
      <c r="J308" s="5" t="s">
        <v>771</v>
      </c>
      <c r="K308" s="6"/>
      <c r="L308" s="35"/>
      <c r="M308" s="134" t="s">
        <v>1267</v>
      </c>
      <c r="O308" s="5" t="s">
        <v>771</v>
      </c>
      <c r="P308" s="124">
        <v>14090.65</v>
      </c>
      <c r="Q308" s="25">
        <v>44029</v>
      </c>
      <c r="R308" s="25">
        <v>44196</v>
      </c>
      <c r="S308" s="124">
        <v>14609.76</v>
      </c>
    </row>
    <row r="309" spans="1:19" ht="27" customHeight="1">
      <c r="A309" s="43" t="s">
        <v>1014</v>
      </c>
      <c r="B309" s="24" t="s">
        <v>70</v>
      </c>
      <c r="C309" s="24" t="s">
        <v>71</v>
      </c>
      <c r="D309" s="103" t="s">
        <v>779</v>
      </c>
      <c r="E309" s="26" t="s">
        <v>27</v>
      </c>
      <c r="F309" s="34"/>
      <c r="G309" s="35"/>
      <c r="H309" s="140" t="s">
        <v>1263</v>
      </c>
      <c r="I309" s="14"/>
      <c r="J309" s="14" t="s">
        <v>750</v>
      </c>
      <c r="K309" s="6"/>
      <c r="L309" s="35"/>
      <c r="M309" s="140" t="s">
        <v>1263</v>
      </c>
      <c r="O309" s="14" t="s">
        <v>750</v>
      </c>
      <c r="P309" s="124">
        <v>5775.78</v>
      </c>
      <c r="Q309" s="25">
        <v>44032</v>
      </c>
      <c r="R309" s="25">
        <v>44040</v>
      </c>
      <c r="S309" s="124">
        <v>5775.78</v>
      </c>
    </row>
    <row r="310" spans="1:19" ht="27" customHeight="1">
      <c r="A310" s="43" t="s">
        <v>785</v>
      </c>
      <c r="B310" s="24" t="s">
        <v>70</v>
      </c>
      <c r="C310" s="24" t="s">
        <v>71</v>
      </c>
      <c r="D310" s="103" t="s">
        <v>614</v>
      </c>
      <c r="E310" s="26" t="s">
        <v>24</v>
      </c>
      <c r="F310" s="34"/>
      <c r="G310" s="35"/>
      <c r="H310" s="118" t="s">
        <v>1196</v>
      </c>
      <c r="I310" s="14"/>
      <c r="J310" s="14" t="s">
        <v>152</v>
      </c>
      <c r="K310" s="6"/>
      <c r="L310" s="35"/>
      <c r="M310" s="115" t="s">
        <v>1196</v>
      </c>
      <c r="O310" s="14" t="s">
        <v>152</v>
      </c>
      <c r="P310" s="124">
        <v>245.08</v>
      </c>
      <c r="Q310" s="25">
        <v>44033</v>
      </c>
      <c r="R310" s="25">
        <v>44040</v>
      </c>
      <c r="S310" s="124">
        <v>245.08</v>
      </c>
    </row>
    <row r="311" spans="1:19" ht="27" customHeight="1">
      <c r="A311" s="43" t="s">
        <v>784</v>
      </c>
      <c r="B311" s="24" t="s">
        <v>70</v>
      </c>
      <c r="C311" s="24" t="s">
        <v>71</v>
      </c>
      <c r="D311" s="103" t="s">
        <v>172</v>
      </c>
      <c r="E311" s="26" t="s">
        <v>24</v>
      </c>
      <c r="F311" s="34"/>
      <c r="G311" s="35"/>
      <c r="H311" s="119" t="s">
        <v>1210</v>
      </c>
      <c r="I311" s="14"/>
      <c r="J311" s="5" t="s">
        <v>234</v>
      </c>
      <c r="K311" s="6"/>
      <c r="L311" s="35"/>
      <c r="M311" s="115" t="s">
        <v>1210</v>
      </c>
      <c r="O311" s="5" t="s">
        <v>234</v>
      </c>
      <c r="P311" s="124">
        <v>468.64</v>
      </c>
      <c r="Q311" s="25">
        <v>44033</v>
      </c>
      <c r="R311" s="25">
        <v>44040</v>
      </c>
      <c r="S311" s="124">
        <v>468.64</v>
      </c>
    </row>
    <row r="312" spans="1:19" ht="27" customHeight="1">
      <c r="A312" s="43" t="s">
        <v>783</v>
      </c>
      <c r="B312" s="24" t="s">
        <v>70</v>
      </c>
      <c r="C312" s="24" t="s">
        <v>71</v>
      </c>
      <c r="D312" s="103" t="s">
        <v>169</v>
      </c>
      <c r="E312" s="26" t="s">
        <v>24</v>
      </c>
      <c r="F312" s="34"/>
      <c r="G312" s="35"/>
      <c r="H312" s="119" t="s">
        <v>1201</v>
      </c>
      <c r="I312" s="14"/>
      <c r="J312" s="5" t="s">
        <v>444</v>
      </c>
      <c r="K312" s="6"/>
      <c r="L312" s="35"/>
      <c r="M312" s="115" t="s">
        <v>1201</v>
      </c>
      <c r="O312" s="5" t="s">
        <v>444</v>
      </c>
      <c r="P312" s="124">
        <v>478.85</v>
      </c>
      <c r="Q312" s="25">
        <v>44033</v>
      </c>
      <c r="R312" s="25">
        <v>44040</v>
      </c>
      <c r="S312" s="124">
        <v>478.85</v>
      </c>
    </row>
    <row r="313" spans="1:19" ht="27" customHeight="1">
      <c r="A313" s="43" t="s">
        <v>782</v>
      </c>
      <c r="B313" s="24" t="s">
        <v>70</v>
      </c>
      <c r="C313" s="24" t="s">
        <v>71</v>
      </c>
      <c r="D313" s="103" t="s">
        <v>101</v>
      </c>
      <c r="E313" s="26" t="s">
        <v>24</v>
      </c>
      <c r="F313" s="34"/>
      <c r="G313" s="35"/>
      <c r="H313" s="115" t="s">
        <v>1182</v>
      </c>
      <c r="I313" s="14"/>
      <c r="J313" s="5" t="s">
        <v>102</v>
      </c>
      <c r="K313" s="6"/>
      <c r="L313" s="35"/>
      <c r="M313" s="115" t="s">
        <v>1182</v>
      </c>
      <c r="O313" s="5" t="s">
        <v>102</v>
      </c>
      <c r="P313" s="124">
        <v>326</v>
      </c>
      <c r="Q313" s="25">
        <v>44033</v>
      </c>
      <c r="R313" s="25">
        <v>44040</v>
      </c>
      <c r="S313" s="124">
        <v>326</v>
      </c>
    </row>
    <row r="314" spans="1:19" ht="27" customHeight="1">
      <c r="A314" s="43" t="s">
        <v>786</v>
      </c>
      <c r="B314" s="24" t="s">
        <v>70</v>
      </c>
      <c r="C314" s="24" t="s">
        <v>71</v>
      </c>
      <c r="D314" s="103" t="s">
        <v>787</v>
      </c>
      <c r="E314" s="26" t="s">
        <v>24</v>
      </c>
      <c r="F314" s="34"/>
      <c r="G314" s="35"/>
      <c r="H314" s="115" t="s">
        <v>1188</v>
      </c>
      <c r="I314" s="14"/>
      <c r="J314" s="14" t="s">
        <v>788</v>
      </c>
      <c r="K314" s="6"/>
      <c r="L314" s="35"/>
      <c r="M314" s="115" t="s">
        <v>1188</v>
      </c>
      <c r="O314" s="14" t="s">
        <v>788</v>
      </c>
      <c r="P314" s="124">
        <v>5450</v>
      </c>
      <c r="Q314" s="25">
        <v>44034</v>
      </c>
      <c r="R314" s="25">
        <v>44428</v>
      </c>
      <c r="S314" s="124">
        <v>5450</v>
      </c>
    </row>
    <row r="315" spans="1:19" ht="27" customHeight="1">
      <c r="A315" s="43" t="s">
        <v>789</v>
      </c>
      <c r="B315" s="24" t="s">
        <v>70</v>
      </c>
      <c r="C315" s="24" t="s">
        <v>71</v>
      </c>
      <c r="D315" s="103" t="s">
        <v>791</v>
      </c>
      <c r="E315" s="26" t="s">
        <v>24</v>
      </c>
      <c r="F315" s="34"/>
      <c r="G315" s="35"/>
      <c r="H315" s="115" t="s">
        <v>1268</v>
      </c>
      <c r="I315" s="14"/>
      <c r="J315" s="5" t="s">
        <v>792</v>
      </c>
      <c r="K315" s="6"/>
      <c r="L315" s="35"/>
      <c r="M315" s="115" t="s">
        <v>1268</v>
      </c>
      <c r="O315" s="5" t="s">
        <v>792</v>
      </c>
      <c r="P315" s="124">
        <v>2288</v>
      </c>
      <c r="Q315" s="25">
        <v>44034</v>
      </c>
      <c r="R315" s="25">
        <v>45494</v>
      </c>
      <c r="S315" s="124">
        <f>163.48+908.88</f>
        <v>1072.36</v>
      </c>
    </row>
    <row r="316" spans="1:19" ht="27" customHeight="1">
      <c r="A316" s="43" t="s">
        <v>790</v>
      </c>
      <c r="B316" s="24" t="s">
        <v>70</v>
      </c>
      <c r="C316" s="24" t="s">
        <v>71</v>
      </c>
      <c r="D316" s="103" t="s">
        <v>798</v>
      </c>
      <c r="E316" s="26" t="s">
        <v>24</v>
      </c>
      <c r="F316" s="34"/>
      <c r="G316" s="35"/>
      <c r="H316" s="119" t="s">
        <v>1193</v>
      </c>
      <c r="I316" s="14"/>
      <c r="J316" s="14" t="s">
        <v>143</v>
      </c>
      <c r="K316" s="6"/>
      <c r="L316" s="35"/>
      <c r="M316" s="115" t="s">
        <v>1193</v>
      </c>
      <c r="O316" s="14" t="s">
        <v>143</v>
      </c>
      <c r="P316" s="124">
        <v>3200</v>
      </c>
      <c r="Q316" s="25">
        <v>44034</v>
      </c>
      <c r="R316" s="25">
        <v>45494</v>
      </c>
      <c r="S316" s="124">
        <f>202.22+740.74</f>
        <v>942.96</v>
      </c>
    </row>
    <row r="317" spans="1:19" ht="27" customHeight="1">
      <c r="A317" s="43" t="s">
        <v>793</v>
      </c>
      <c r="B317" s="24" t="s">
        <v>70</v>
      </c>
      <c r="C317" s="24" t="s">
        <v>71</v>
      </c>
      <c r="D317" s="103" t="s">
        <v>124</v>
      </c>
      <c r="E317" s="26" t="s">
        <v>24</v>
      </c>
      <c r="F317" s="34"/>
      <c r="G317" s="35"/>
      <c r="H317" s="118" t="s">
        <v>1190</v>
      </c>
      <c r="I317" s="14"/>
      <c r="J317" s="5" t="s">
        <v>130</v>
      </c>
      <c r="K317" s="6"/>
      <c r="L317" s="35"/>
      <c r="M317" s="115" t="s">
        <v>1190</v>
      </c>
      <c r="O317" s="5" t="s">
        <v>130</v>
      </c>
      <c r="P317" s="124">
        <v>4560</v>
      </c>
      <c r="Q317" s="25">
        <v>44034</v>
      </c>
      <c r="R317" s="25">
        <v>44034</v>
      </c>
      <c r="S317" s="124">
        <v>4560</v>
      </c>
    </row>
    <row r="318" spans="1:19" ht="27" customHeight="1">
      <c r="A318" s="43" t="s">
        <v>794</v>
      </c>
      <c r="B318" s="24" t="s">
        <v>70</v>
      </c>
      <c r="C318" s="24" t="s">
        <v>71</v>
      </c>
      <c r="D318" s="103" t="s">
        <v>124</v>
      </c>
      <c r="E318" s="26" t="s">
        <v>24</v>
      </c>
      <c r="F318" s="34"/>
      <c r="G318" s="35"/>
      <c r="H318" s="119" t="s">
        <v>1185</v>
      </c>
      <c r="I318" s="14"/>
      <c r="J318" s="5" t="s">
        <v>108</v>
      </c>
      <c r="K318" s="6"/>
      <c r="L318" s="35"/>
      <c r="M318" s="115" t="s">
        <v>1185</v>
      </c>
      <c r="O318" s="5" t="s">
        <v>108</v>
      </c>
      <c r="P318" s="124">
        <v>1555.23</v>
      </c>
      <c r="Q318" s="25">
        <v>44034</v>
      </c>
      <c r="R318" s="25">
        <v>44034</v>
      </c>
      <c r="S318" s="124">
        <v>1555.23</v>
      </c>
    </row>
    <row r="319" spans="1:19" ht="27" customHeight="1">
      <c r="A319" s="43" t="s">
        <v>795</v>
      </c>
      <c r="B319" s="24" t="s">
        <v>70</v>
      </c>
      <c r="C319" s="24" t="s">
        <v>71</v>
      </c>
      <c r="D319" s="103" t="s">
        <v>86</v>
      </c>
      <c r="E319" s="26" t="s">
        <v>24</v>
      </c>
      <c r="F319" s="34"/>
      <c r="G319" s="35"/>
      <c r="H319" s="119" t="s">
        <v>1197</v>
      </c>
      <c r="I319" s="14"/>
      <c r="J319" s="5" t="s">
        <v>155</v>
      </c>
      <c r="K319" s="6"/>
      <c r="L319" s="35"/>
      <c r="M319" s="115" t="s">
        <v>1197</v>
      </c>
      <c r="O319" s="5" t="s">
        <v>155</v>
      </c>
      <c r="P319" s="124">
        <v>2928.03</v>
      </c>
      <c r="Q319" s="25">
        <v>44034</v>
      </c>
      <c r="R319" s="25">
        <v>44034</v>
      </c>
      <c r="S319" s="124">
        <v>2928.03</v>
      </c>
    </row>
    <row r="320" spans="1:19" ht="27" customHeight="1">
      <c r="A320" s="43" t="s">
        <v>796</v>
      </c>
      <c r="B320" s="24" t="s">
        <v>70</v>
      </c>
      <c r="C320" s="24" t="s">
        <v>71</v>
      </c>
      <c r="D320" s="103" t="s">
        <v>797</v>
      </c>
      <c r="E320" s="26" t="s">
        <v>24</v>
      </c>
      <c r="F320" s="34"/>
      <c r="G320" s="35"/>
      <c r="H320" s="119" t="s">
        <v>1185</v>
      </c>
      <c r="I320" s="14"/>
      <c r="J320" s="5" t="s">
        <v>108</v>
      </c>
      <c r="K320" s="6"/>
      <c r="L320" s="35"/>
      <c r="M320" s="115" t="s">
        <v>1185</v>
      </c>
      <c r="O320" s="5" t="s">
        <v>108</v>
      </c>
      <c r="P320" s="124">
        <v>3500</v>
      </c>
      <c r="Q320" s="25">
        <v>44034</v>
      </c>
      <c r="R320" s="25">
        <v>44042</v>
      </c>
      <c r="S320" s="124">
        <v>3500</v>
      </c>
    </row>
    <row r="321" spans="1:19" ht="27" customHeight="1">
      <c r="A321" s="17" t="s">
        <v>1109</v>
      </c>
      <c r="B321" s="24" t="s">
        <v>70</v>
      </c>
      <c r="C321" s="24" t="s">
        <v>71</v>
      </c>
      <c r="D321" s="17" t="s">
        <v>1131</v>
      </c>
      <c r="E321" s="26" t="s">
        <v>13</v>
      </c>
      <c r="F321" s="34"/>
      <c r="G321" s="35" t="s">
        <v>63</v>
      </c>
      <c r="H321" s="115" t="s">
        <v>1113</v>
      </c>
      <c r="I321" s="14"/>
      <c r="J321" s="5" t="s">
        <v>1111</v>
      </c>
      <c r="K321" s="6"/>
      <c r="L321" s="35"/>
      <c r="M321" s="115" t="s">
        <v>1114</v>
      </c>
      <c r="N321" s="27"/>
      <c r="O321" s="5" t="s">
        <v>1110</v>
      </c>
      <c r="P321" s="124">
        <v>1117111.32</v>
      </c>
      <c r="Q321" s="25">
        <v>44041</v>
      </c>
      <c r="R321" s="25">
        <v>45136</v>
      </c>
      <c r="S321" s="124"/>
    </row>
    <row r="322" spans="1:19" ht="27" customHeight="1">
      <c r="A322" s="17" t="s">
        <v>1109</v>
      </c>
      <c r="B322" s="24" t="s">
        <v>70</v>
      </c>
      <c r="C322" s="24" t="s">
        <v>71</v>
      </c>
      <c r="D322" s="17" t="s">
        <v>1131</v>
      </c>
      <c r="E322" s="26" t="s">
        <v>13</v>
      </c>
      <c r="F322" s="34"/>
      <c r="G322" s="35" t="s">
        <v>60</v>
      </c>
      <c r="H322" s="115" t="s">
        <v>1045</v>
      </c>
      <c r="I322" s="14"/>
      <c r="J322" s="5" t="s">
        <v>1112</v>
      </c>
      <c r="K322" s="6"/>
      <c r="L322" s="35"/>
      <c r="M322" s="115" t="s">
        <v>1114</v>
      </c>
      <c r="N322" s="27"/>
      <c r="O322" s="5" t="s">
        <v>1110</v>
      </c>
      <c r="P322" s="124">
        <v>1117111.32</v>
      </c>
      <c r="Q322" s="25">
        <v>44041</v>
      </c>
      <c r="R322" s="25">
        <v>45136</v>
      </c>
      <c r="S322" s="124"/>
    </row>
    <row r="323" spans="1:19" ht="27" customHeight="1">
      <c r="A323" s="17" t="s">
        <v>1109</v>
      </c>
      <c r="B323" s="24" t="s">
        <v>70</v>
      </c>
      <c r="C323" s="24" t="s">
        <v>71</v>
      </c>
      <c r="D323" s="17" t="s">
        <v>1131</v>
      </c>
      <c r="E323" s="26" t="s">
        <v>13</v>
      </c>
      <c r="F323" s="34"/>
      <c r="G323" s="35"/>
      <c r="H323" s="115" t="s">
        <v>1114</v>
      </c>
      <c r="I323" s="14"/>
      <c r="J323" s="5" t="s">
        <v>1110</v>
      </c>
      <c r="K323" s="6"/>
      <c r="L323" s="35"/>
      <c r="M323" s="115" t="s">
        <v>1114</v>
      </c>
      <c r="N323" s="27"/>
      <c r="O323" s="5" t="s">
        <v>1110</v>
      </c>
      <c r="P323" s="124">
        <v>1117111.32</v>
      </c>
      <c r="Q323" s="25">
        <v>44041</v>
      </c>
      <c r="R323" s="25">
        <v>45136</v>
      </c>
      <c r="S323" s="124"/>
    </row>
    <row r="324" spans="1:19" ht="27" customHeight="1">
      <c r="A324" s="17" t="s">
        <v>1109</v>
      </c>
      <c r="B324" s="24" t="s">
        <v>70</v>
      </c>
      <c r="C324" s="24" t="s">
        <v>71</v>
      </c>
      <c r="D324" s="17" t="s">
        <v>1131</v>
      </c>
      <c r="E324" s="26" t="s">
        <v>13</v>
      </c>
      <c r="F324" s="34"/>
      <c r="G324" s="35" t="s">
        <v>63</v>
      </c>
      <c r="H324" s="154" t="s">
        <v>1116</v>
      </c>
      <c r="I324" s="14"/>
      <c r="J324" s="14" t="s">
        <v>1115</v>
      </c>
      <c r="K324" s="6"/>
      <c r="L324" s="35"/>
      <c r="M324" s="115" t="s">
        <v>1114</v>
      </c>
      <c r="N324" s="27"/>
      <c r="O324" s="5" t="s">
        <v>1110</v>
      </c>
      <c r="P324" s="124">
        <v>1117111.32</v>
      </c>
      <c r="Q324" s="25">
        <v>44041</v>
      </c>
      <c r="R324" s="25">
        <v>45136</v>
      </c>
      <c r="S324" s="124"/>
    </row>
    <row r="325" spans="1:19" ht="27" customHeight="1">
      <c r="A325" s="17" t="s">
        <v>1109</v>
      </c>
      <c r="B325" s="24" t="s">
        <v>70</v>
      </c>
      <c r="C325" s="24" t="s">
        <v>71</v>
      </c>
      <c r="D325" s="17" t="s">
        <v>1131</v>
      </c>
      <c r="E325" s="26" t="s">
        <v>13</v>
      </c>
      <c r="F325" s="34"/>
      <c r="G325" s="35" t="s">
        <v>60</v>
      </c>
      <c r="H325" s="126">
        <v>1442160626</v>
      </c>
      <c r="I325" s="14"/>
      <c r="J325" s="14" t="s">
        <v>1117</v>
      </c>
      <c r="K325" s="6"/>
      <c r="L325" s="35"/>
      <c r="M325" s="115" t="s">
        <v>1114</v>
      </c>
      <c r="N325" s="27"/>
      <c r="O325" s="5" t="s">
        <v>1110</v>
      </c>
      <c r="P325" s="124">
        <v>1117111.32</v>
      </c>
      <c r="Q325" s="25">
        <v>44041</v>
      </c>
      <c r="R325" s="25">
        <v>45136</v>
      </c>
      <c r="S325" s="124"/>
    </row>
    <row r="326" spans="1:19" ht="27" customHeight="1">
      <c r="A326" s="17" t="s">
        <v>1109</v>
      </c>
      <c r="B326" s="24" t="s">
        <v>70</v>
      </c>
      <c r="C326" s="24" t="s">
        <v>71</v>
      </c>
      <c r="D326" s="17" t="s">
        <v>1131</v>
      </c>
      <c r="E326" s="26" t="s">
        <v>13</v>
      </c>
      <c r="F326" s="34"/>
      <c r="G326" s="35"/>
      <c r="H326" s="126" t="s">
        <v>1119</v>
      </c>
      <c r="I326" s="14"/>
      <c r="J326" s="14" t="s">
        <v>1118</v>
      </c>
      <c r="K326" s="6"/>
      <c r="L326" s="35"/>
      <c r="M326" s="115" t="s">
        <v>1114</v>
      </c>
      <c r="N326" s="27"/>
      <c r="O326" s="5" t="s">
        <v>1110</v>
      </c>
      <c r="P326" s="124">
        <v>1117111.32</v>
      </c>
      <c r="Q326" s="25">
        <v>44041</v>
      </c>
      <c r="R326" s="25">
        <v>45136</v>
      </c>
      <c r="S326" s="124"/>
    </row>
    <row r="327" spans="1:19" ht="27" customHeight="1">
      <c r="A327" s="17" t="s">
        <v>1109</v>
      </c>
      <c r="B327" s="24" t="s">
        <v>70</v>
      </c>
      <c r="C327" s="24" t="s">
        <v>71</v>
      </c>
      <c r="D327" s="17" t="s">
        <v>1131</v>
      </c>
      <c r="E327" s="26" t="s">
        <v>13</v>
      </c>
      <c r="F327" s="34"/>
      <c r="G327" s="35"/>
      <c r="H327" s="116" t="s">
        <v>1121</v>
      </c>
      <c r="I327" s="14"/>
      <c r="J327" s="14" t="s">
        <v>1120</v>
      </c>
      <c r="K327" s="6"/>
      <c r="L327" s="35"/>
      <c r="M327" s="115" t="s">
        <v>1114</v>
      </c>
      <c r="N327" s="27"/>
      <c r="O327" s="5" t="s">
        <v>1110</v>
      </c>
      <c r="P327" s="124">
        <v>1117111.32</v>
      </c>
      <c r="Q327" s="25">
        <v>44041</v>
      </c>
      <c r="R327" s="25">
        <v>45136</v>
      </c>
      <c r="S327" s="124"/>
    </row>
    <row r="328" spans="1:19" ht="27" customHeight="1">
      <c r="A328" s="17" t="s">
        <v>1109</v>
      </c>
      <c r="B328" s="24" t="s">
        <v>70</v>
      </c>
      <c r="C328" s="24" t="s">
        <v>71</v>
      </c>
      <c r="D328" s="17" t="s">
        <v>1131</v>
      </c>
      <c r="E328" s="26" t="s">
        <v>13</v>
      </c>
      <c r="F328" s="34"/>
      <c r="G328" s="35"/>
      <c r="H328" s="146" t="s">
        <v>1044</v>
      </c>
      <c r="I328" s="14"/>
      <c r="J328" s="5" t="s">
        <v>1122</v>
      </c>
      <c r="K328" s="6"/>
      <c r="L328" s="35"/>
      <c r="M328" s="115" t="s">
        <v>1114</v>
      </c>
      <c r="N328" s="27"/>
      <c r="O328" s="5" t="s">
        <v>1110</v>
      </c>
      <c r="P328" s="124">
        <v>1117111.32</v>
      </c>
      <c r="Q328" s="25">
        <v>44041</v>
      </c>
      <c r="R328" s="25">
        <v>45136</v>
      </c>
      <c r="S328" s="124"/>
    </row>
    <row r="329" spans="1:19" ht="27" customHeight="1">
      <c r="A329" s="109" t="s">
        <v>1123</v>
      </c>
      <c r="B329" s="24" t="s">
        <v>70</v>
      </c>
      <c r="C329" s="24" t="s">
        <v>71</v>
      </c>
      <c r="D329" s="17" t="s">
        <v>1132</v>
      </c>
      <c r="E329" s="26" t="s">
        <v>13</v>
      </c>
      <c r="F329" s="34"/>
      <c r="G329" s="35" t="s">
        <v>63</v>
      </c>
      <c r="H329" s="115" t="s">
        <v>1113</v>
      </c>
      <c r="I329" s="14"/>
      <c r="J329" s="5" t="s">
        <v>1111</v>
      </c>
      <c r="K329" s="6"/>
      <c r="L329" s="35"/>
      <c r="M329" s="146" t="s">
        <v>1044</v>
      </c>
      <c r="N329" s="27"/>
      <c r="O329" s="5" t="s">
        <v>1130</v>
      </c>
      <c r="P329" s="124">
        <v>141111.36</v>
      </c>
      <c r="Q329" s="25">
        <v>44041</v>
      </c>
      <c r="R329" s="25">
        <v>44771</v>
      </c>
      <c r="S329" s="124"/>
    </row>
    <row r="330" spans="1:19" ht="27" customHeight="1">
      <c r="A330" s="109" t="s">
        <v>1123</v>
      </c>
      <c r="B330" s="24" t="s">
        <v>70</v>
      </c>
      <c r="C330" s="24" t="s">
        <v>71</v>
      </c>
      <c r="D330" s="17" t="s">
        <v>1132</v>
      </c>
      <c r="E330" s="26" t="s">
        <v>13</v>
      </c>
      <c r="F330" s="34"/>
      <c r="G330" s="35" t="s">
        <v>60</v>
      </c>
      <c r="H330" s="115" t="s">
        <v>1045</v>
      </c>
      <c r="I330" s="14"/>
      <c r="J330" s="5" t="s">
        <v>1112</v>
      </c>
      <c r="K330" s="6"/>
      <c r="L330" s="35"/>
      <c r="M330" s="146" t="s">
        <v>1044</v>
      </c>
      <c r="N330" s="27"/>
      <c r="O330" s="5" t="s">
        <v>1130</v>
      </c>
      <c r="P330" s="124">
        <v>141111.36</v>
      </c>
      <c r="Q330" s="25">
        <v>44041</v>
      </c>
      <c r="R330" s="25">
        <v>44771</v>
      </c>
      <c r="S330" s="124"/>
    </row>
    <row r="331" spans="1:19" ht="27" customHeight="1">
      <c r="A331" s="109" t="s">
        <v>1123</v>
      </c>
      <c r="B331" s="24" t="s">
        <v>70</v>
      </c>
      <c r="C331" s="24" t="s">
        <v>71</v>
      </c>
      <c r="D331" s="17" t="s">
        <v>1132</v>
      </c>
      <c r="E331" s="26" t="s">
        <v>13</v>
      </c>
      <c r="F331" s="34"/>
      <c r="G331" s="35"/>
      <c r="H331" s="115" t="s">
        <v>1114</v>
      </c>
      <c r="I331" s="14"/>
      <c r="J331" s="5" t="s">
        <v>1110</v>
      </c>
      <c r="K331" s="6"/>
      <c r="L331" s="35"/>
      <c r="M331" s="146" t="s">
        <v>1044</v>
      </c>
      <c r="N331" s="27"/>
      <c r="O331" s="5" t="s">
        <v>1130</v>
      </c>
      <c r="P331" s="124">
        <v>141111.36</v>
      </c>
      <c r="Q331" s="25">
        <v>44041</v>
      </c>
      <c r="R331" s="25">
        <v>44771</v>
      </c>
      <c r="S331" s="124"/>
    </row>
    <row r="332" spans="1:19" ht="27" customHeight="1">
      <c r="A332" s="109" t="s">
        <v>1123</v>
      </c>
      <c r="B332" s="24" t="s">
        <v>70</v>
      </c>
      <c r="C332" s="24" t="s">
        <v>71</v>
      </c>
      <c r="D332" s="17" t="s">
        <v>1132</v>
      </c>
      <c r="E332" s="26" t="s">
        <v>13</v>
      </c>
      <c r="F332" s="34"/>
      <c r="G332" s="35" t="s">
        <v>63</v>
      </c>
      <c r="H332" s="154" t="s">
        <v>1116</v>
      </c>
      <c r="I332" s="14"/>
      <c r="J332" s="14" t="s">
        <v>1115</v>
      </c>
      <c r="K332" s="6"/>
      <c r="L332" s="35"/>
      <c r="M332" s="146" t="s">
        <v>1044</v>
      </c>
      <c r="N332" s="27"/>
      <c r="O332" s="5" t="s">
        <v>1130</v>
      </c>
      <c r="P332" s="124">
        <v>141111.36</v>
      </c>
      <c r="Q332" s="25">
        <v>44041</v>
      </c>
      <c r="R332" s="25">
        <v>44771</v>
      </c>
      <c r="S332" s="124"/>
    </row>
    <row r="333" spans="1:19" ht="27" customHeight="1">
      <c r="A333" s="109" t="s">
        <v>1123</v>
      </c>
      <c r="B333" s="24" t="s">
        <v>70</v>
      </c>
      <c r="C333" s="24" t="s">
        <v>71</v>
      </c>
      <c r="D333" s="17" t="s">
        <v>1132</v>
      </c>
      <c r="E333" s="26" t="s">
        <v>13</v>
      </c>
      <c r="F333" s="34"/>
      <c r="G333" s="35" t="s">
        <v>60</v>
      </c>
      <c r="H333" s="126">
        <v>1442160626</v>
      </c>
      <c r="I333" s="14"/>
      <c r="J333" s="14" t="s">
        <v>1117</v>
      </c>
      <c r="K333" s="6"/>
      <c r="L333" s="35"/>
      <c r="M333" s="146" t="s">
        <v>1044</v>
      </c>
      <c r="N333" s="27"/>
      <c r="O333" s="5" t="s">
        <v>1130</v>
      </c>
      <c r="P333" s="124">
        <v>141111.36</v>
      </c>
      <c r="Q333" s="25">
        <v>44041</v>
      </c>
      <c r="R333" s="25">
        <v>44771</v>
      </c>
      <c r="S333" s="124"/>
    </row>
    <row r="334" spans="1:19" ht="27" customHeight="1">
      <c r="A334" s="109" t="s">
        <v>1123</v>
      </c>
      <c r="B334" s="24" t="s">
        <v>70</v>
      </c>
      <c r="C334" s="24" t="s">
        <v>71</v>
      </c>
      <c r="D334" s="17" t="s">
        <v>1132</v>
      </c>
      <c r="E334" s="26" t="s">
        <v>13</v>
      </c>
      <c r="F334" s="34"/>
      <c r="G334" s="35"/>
      <c r="H334" s="126" t="s">
        <v>1119</v>
      </c>
      <c r="I334" s="14"/>
      <c r="J334" s="14" t="s">
        <v>1118</v>
      </c>
      <c r="K334" s="6"/>
      <c r="L334" s="35"/>
      <c r="M334" s="146" t="s">
        <v>1044</v>
      </c>
      <c r="N334" s="27"/>
      <c r="O334" s="5" t="s">
        <v>1130</v>
      </c>
      <c r="P334" s="124">
        <v>141111.36</v>
      </c>
      <c r="Q334" s="25">
        <v>44041</v>
      </c>
      <c r="R334" s="25">
        <v>44771</v>
      </c>
      <c r="S334" s="124"/>
    </row>
    <row r="335" spans="1:19" ht="27" customHeight="1">
      <c r="A335" s="109" t="s">
        <v>1123</v>
      </c>
      <c r="B335" s="24" t="s">
        <v>70</v>
      </c>
      <c r="C335" s="24" t="s">
        <v>71</v>
      </c>
      <c r="D335" s="17" t="s">
        <v>1132</v>
      </c>
      <c r="E335" s="26" t="s">
        <v>13</v>
      </c>
      <c r="F335" s="34"/>
      <c r="G335" s="35"/>
      <c r="H335" s="146" t="s">
        <v>1044</v>
      </c>
      <c r="I335" s="14"/>
      <c r="J335" s="5" t="s">
        <v>1122</v>
      </c>
      <c r="K335" s="6"/>
      <c r="L335" s="35"/>
      <c r="M335" s="146" t="s">
        <v>1044</v>
      </c>
      <c r="N335" s="27"/>
      <c r="O335" s="5" t="s">
        <v>1130</v>
      </c>
      <c r="P335" s="124">
        <v>141111.36</v>
      </c>
      <c r="Q335" s="25">
        <v>44041</v>
      </c>
      <c r="R335" s="25">
        <v>44771</v>
      </c>
      <c r="S335" s="124"/>
    </row>
    <row r="336" spans="1:19" ht="27" customHeight="1">
      <c r="A336" s="109" t="s">
        <v>1123</v>
      </c>
      <c r="B336" s="24" t="s">
        <v>70</v>
      </c>
      <c r="C336" s="24" t="s">
        <v>71</v>
      </c>
      <c r="D336" s="17" t="s">
        <v>1132</v>
      </c>
      <c r="E336" s="26" t="s">
        <v>13</v>
      </c>
      <c r="F336" s="34"/>
      <c r="G336" s="35"/>
      <c r="H336" s="117" t="s">
        <v>1033</v>
      </c>
      <c r="I336" s="14"/>
      <c r="J336" s="5" t="s">
        <v>1124</v>
      </c>
      <c r="K336" s="6"/>
      <c r="L336" s="35"/>
      <c r="M336" s="146" t="s">
        <v>1044</v>
      </c>
      <c r="N336" s="27"/>
      <c r="O336" s="5" t="s">
        <v>1130</v>
      </c>
      <c r="P336" s="124">
        <v>141111.36</v>
      </c>
      <c r="Q336" s="25">
        <v>44041</v>
      </c>
      <c r="R336" s="25">
        <v>44771</v>
      </c>
      <c r="S336" s="124"/>
    </row>
    <row r="337" spans="1:19" ht="27" customHeight="1">
      <c r="A337" s="111" t="s">
        <v>1295</v>
      </c>
      <c r="B337" s="24" t="s">
        <v>70</v>
      </c>
      <c r="C337" s="24" t="s">
        <v>71</v>
      </c>
      <c r="D337" s="17" t="s">
        <v>1133</v>
      </c>
      <c r="E337" s="26" t="s">
        <v>13</v>
      </c>
      <c r="F337" s="34"/>
      <c r="G337" s="35"/>
      <c r="H337" s="146" t="s">
        <v>1044</v>
      </c>
      <c r="I337" s="14"/>
      <c r="J337" s="5" t="s">
        <v>1122</v>
      </c>
      <c r="K337" s="6"/>
      <c r="L337" s="35"/>
      <c r="M337" s="146" t="s">
        <v>1044</v>
      </c>
      <c r="N337" s="27"/>
      <c r="O337" s="5" t="s">
        <v>1130</v>
      </c>
      <c r="P337" s="124">
        <v>374411.52</v>
      </c>
      <c r="Q337" s="25">
        <v>44041</v>
      </c>
      <c r="R337" s="25">
        <v>45136</v>
      </c>
      <c r="S337" s="124"/>
    </row>
    <row r="338" spans="1:19" ht="27" customHeight="1">
      <c r="A338" s="111" t="s">
        <v>1295</v>
      </c>
      <c r="B338" s="24" t="s">
        <v>70</v>
      </c>
      <c r="C338" s="24" t="s">
        <v>71</v>
      </c>
      <c r="D338" s="17" t="s">
        <v>1133</v>
      </c>
      <c r="E338" s="26" t="s">
        <v>13</v>
      </c>
      <c r="F338" s="34"/>
      <c r="G338" s="35"/>
      <c r="H338" s="115" t="s">
        <v>1114</v>
      </c>
      <c r="I338" s="14"/>
      <c r="J338" s="5" t="s">
        <v>1110</v>
      </c>
      <c r="K338" s="6"/>
      <c r="L338" s="35"/>
      <c r="M338" s="146" t="s">
        <v>1044</v>
      </c>
      <c r="N338" s="27"/>
      <c r="O338" s="5" t="s">
        <v>1130</v>
      </c>
      <c r="P338" s="124">
        <v>374411.52</v>
      </c>
      <c r="Q338" s="25">
        <v>44041</v>
      </c>
      <c r="R338" s="25">
        <v>45136</v>
      </c>
      <c r="S338" s="124"/>
    </row>
    <row r="339" spans="1:19" ht="27" customHeight="1">
      <c r="A339" s="109" t="s">
        <v>1125</v>
      </c>
      <c r="B339" s="24" t="s">
        <v>70</v>
      </c>
      <c r="C339" s="24" t="s">
        <v>71</v>
      </c>
      <c r="D339" s="17" t="s">
        <v>1134</v>
      </c>
      <c r="E339" s="26" t="s">
        <v>13</v>
      </c>
      <c r="F339" s="34"/>
      <c r="G339" s="35"/>
      <c r="H339" s="115" t="s">
        <v>1114</v>
      </c>
      <c r="I339" s="14"/>
      <c r="J339" s="5" t="s">
        <v>1110</v>
      </c>
      <c r="K339" s="6"/>
      <c r="L339" s="35"/>
      <c r="M339" s="117" t="s">
        <v>1033</v>
      </c>
      <c r="N339" s="27"/>
      <c r="O339" s="5" t="s">
        <v>1124</v>
      </c>
      <c r="P339" s="124">
        <v>158263.2</v>
      </c>
      <c r="Q339" s="25">
        <v>44041</v>
      </c>
      <c r="R339" s="25">
        <v>45136</v>
      </c>
      <c r="S339" s="124"/>
    </row>
    <row r="340" spans="1:19" ht="27" customHeight="1">
      <c r="A340" s="109" t="s">
        <v>1125</v>
      </c>
      <c r="B340" s="24" t="s">
        <v>70</v>
      </c>
      <c r="C340" s="24" t="s">
        <v>71</v>
      </c>
      <c r="D340" s="17" t="s">
        <v>1134</v>
      </c>
      <c r="E340" s="26" t="s">
        <v>13</v>
      </c>
      <c r="F340" s="34"/>
      <c r="G340" s="35"/>
      <c r="H340" s="117" t="s">
        <v>1033</v>
      </c>
      <c r="I340" s="5"/>
      <c r="J340" s="5" t="s">
        <v>1124</v>
      </c>
      <c r="K340" s="6"/>
      <c r="L340" s="35"/>
      <c r="M340" s="117" t="s">
        <v>1033</v>
      </c>
      <c r="N340" s="27"/>
      <c r="O340" s="5" t="s">
        <v>1124</v>
      </c>
      <c r="P340" s="124">
        <v>158263.2</v>
      </c>
      <c r="Q340" s="25">
        <v>44041</v>
      </c>
      <c r="R340" s="25">
        <v>45136</v>
      </c>
      <c r="S340" s="124"/>
    </row>
    <row r="341" spans="1:19" ht="27" customHeight="1">
      <c r="A341" s="109" t="s">
        <v>1125</v>
      </c>
      <c r="B341" s="24" t="s">
        <v>70</v>
      </c>
      <c r="C341" s="24" t="s">
        <v>71</v>
      </c>
      <c r="D341" s="17" t="s">
        <v>1134</v>
      </c>
      <c r="E341" s="26" t="s">
        <v>13</v>
      </c>
      <c r="F341" s="34"/>
      <c r="G341" s="35" t="s">
        <v>63</v>
      </c>
      <c r="H341" s="154" t="s">
        <v>1116</v>
      </c>
      <c r="I341" s="14"/>
      <c r="J341" s="14" t="s">
        <v>1115</v>
      </c>
      <c r="K341" s="6"/>
      <c r="L341" s="35"/>
      <c r="M341" s="117" t="s">
        <v>1033</v>
      </c>
      <c r="N341" s="27"/>
      <c r="O341" s="5" t="s">
        <v>1124</v>
      </c>
      <c r="P341" s="124">
        <v>158263.2</v>
      </c>
      <c r="Q341" s="25">
        <v>44041</v>
      </c>
      <c r="R341" s="25">
        <v>45136</v>
      </c>
      <c r="S341" s="124"/>
    </row>
    <row r="342" spans="1:19" ht="27" customHeight="1">
      <c r="A342" s="109" t="s">
        <v>1125</v>
      </c>
      <c r="B342" s="24" t="s">
        <v>70</v>
      </c>
      <c r="C342" s="24" t="s">
        <v>71</v>
      </c>
      <c r="D342" s="17" t="s">
        <v>1134</v>
      </c>
      <c r="E342" s="26" t="s">
        <v>13</v>
      </c>
      <c r="F342" s="34"/>
      <c r="G342" s="35" t="s">
        <v>60</v>
      </c>
      <c r="H342" s="126">
        <v>1442160626</v>
      </c>
      <c r="I342" s="14"/>
      <c r="J342" s="14" t="s">
        <v>1117</v>
      </c>
      <c r="K342" s="6"/>
      <c r="L342" s="35"/>
      <c r="M342" s="117" t="s">
        <v>1033</v>
      </c>
      <c r="N342" s="27"/>
      <c r="O342" s="5" t="s">
        <v>1124</v>
      </c>
      <c r="P342" s="124">
        <v>158263.2</v>
      </c>
      <c r="Q342" s="25">
        <v>44041</v>
      </c>
      <c r="R342" s="25">
        <v>45136</v>
      </c>
      <c r="S342" s="124"/>
    </row>
    <row r="343" spans="1:19" ht="27" customHeight="1">
      <c r="A343" s="109" t="s">
        <v>1125</v>
      </c>
      <c r="B343" s="24" t="s">
        <v>70</v>
      </c>
      <c r="C343" s="24" t="s">
        <v>71</v>
      </c>
      <c r="D343" s="17" t="s">
        <v>1134</v>
      </c>
      <c r="E343" s="26" t="s">
        <v>13</v>
      </c>
      <c r="F343" s="34"/>
      <c r="G343" s="35" t="s">
        <v>63</v>
      </c>
      <c r="H343" s="115" t="s">
        <v>1113</v>
      </c>
      <c r="I343" s="14"/>
      <c r="J343" s="5" t="s">
        <v>1111</v>
      </c>
      <c r="K343" s="6"/>
      <c r="L343" s="35"/>
      <c r="M343" s="117" t="s">
        <v>1033</v>
      </c>
      <c r="N343" s="27"/>
      <c r="O343" s="5" t="s">
        <v>1124</v>
      </c>
      <c r="P343" s="124">
        <v>158263.2</v>
      </c>
      <c r="Q343" s="25">
        <v>44041</v>
      </c>
      <c r="R343" s="25">
        <v>45136</v>
      </c>
      <c r="S343" s="124"/>
    </row>
    <row r="344" spans="1:19" ht="27" customHeight="1">
      <c r="A344" s="109" t="s">
        <v>1125</v>
      </c>
      <c r="B344" s="24" t="s">
        <v>70</v>
      </c>
      <c r="C344" s="24" t="s">
        <v>71</v>
      </c>
      <c r="D344" s="17" t="s">
        <v>1134</v>
      </c>
      <c r="E344" s="26" t="s">
        <v>13</v>
      </c>
      <c r="F344" s="34"/>
      <c r="G344" s="35" t="s">
        <v>60</v>
      </c>
      <c r="H344" s="115" t="s">
        <v>1045</v>
      </c>
      <c r="I344" s="14"/>
      <c r="J344" s="5" t="s">
        <v>1112</v>
      </c>
      <c r="K344" s="6"/>
      <c r="L344" s="35"/>
      <c r="M344" s="117" t="s">
        <v>1033</v>
      </c>
      <c r="N344" s="27"/>
      <c r="O344" s="5" t="s">
        <v>1124</v>
      </c>
      <c r="P344" s="124">
        <v>158263.2</v>
      </c>
      <c r="Q344" s="25">
        <v>44041</v>
      </c>
      <c r="R344" s="25">
        <v>45136</v>
      </c>
      <c r="S344" s="124"/>
    </row>
    <row r="345" spans="1:19" ht="27" customHeight="1">
      <c r="A345" s="109" t="s">
        <v>1125</v>
      </c>
      <c r="B345" s="24" t="s">
        <v>70</v>
      </c>
      <c r="C345" s="24" t="s">
        <v>71</v>
      </c>
      <c r="D345" s="17" t="s">
        <v>1134</v>
      </c>
      <c r="E345" s="26" t="s">
        <v>13</v>
      </c>
      <c r="F345" s="34"/>
      <c r="G345" s="35"/>
      <c r="H345" s="146" t="s">
        <v>1044</v>
      </c>
      <c r="I345" s="14"/>
      <c r="J345" s="5" t="s">
        <v>1122</v>
      </c>
      <c r="K345" s="6"/>
      <c r="L345" s="35"/>
      <c r="M345" s="117" t="s">
        <v>1033</v>
      </c>
      <c r="N345" s="27"/>
      <c r="O345" s="5" t="s">
        <v>1124</v>
      </c>
      <c r="P345" s="124">
        <v>158263.2</v>
      </c>
      <c r="Q345" s="25">
        <v>44041</v>
      </c>
      <c r="R345" s="25">
        <v>45136</v>
      </c>
      <c r="S345" s="124"/>
    </row>
    <row r="346" spans="1:19" ht="27" customHeight="1">
      <c r="A346" s="109" t="s">
        <v>1125</v>
      </c>
      <c r="B346" s="24" t="s">
        <v>70</v>
      </c>
      <c r="C346" s="24" t="s">
        <v>71</v>
      </c>
      <c r="D346" s="17" t="s">
        <v>1134</v>
      </c>
      <c r="E346" s="26" t="s">
        <v>13</v>
      </c>
      <c r="F346" s="34"/>
      <c r="G346" s="35"/>
      <c r="H346" s="126" t="s">
        <v>1119</v>
      </c>
      <c r="I346" s="14"/>
      <c r="J346" s="14" t="s">
        <v>1118</v>
      </c>
      <c r="K346" s="6"/>
      <c r="L346" s="35"/>
      <c r="M346" s="115" t="s">
        <v>1114</v>
      </c>
      <c r="N346" s="27"/>
      <c r="O346" s="5" t="s">
        <v>1124</v>
      </c>
      <c r="P346" s="124">
        <v>158263.2</v>
      </c>
      <c r="Q346" s="25">
        <v>44041</v>
      </c>
      <c r="R346" s="25">
        <v>45136</v>
      </c>
      <c r="S346" s="124"/>
    </row>
    <row r="347" spans="1:19" ht="27" customHeight="1">
      <c r="A347" s="108">
        <v>8243117357</v>
      </c>
      <c r="B347" s="24" t="s">
        <v>70</v>
      </c>
      <c r="C347" s="24" t="s">
        <v>71</v>
      </c>
      <c r="D347" s="17" t="s">
        <v>1135</v>
      </c>
      <c r="E347" s="26" t="s">
        <v>13</v>
      </c>
      <c r="F347" s="34"/>
      <c r="G347" s="35" t="s">
        <v>63</v>
      </c>
      <c r="H347" s="115" t="s">
        <v>1113</v>
      </c>
      <c r="I347" s="14"/>
      <c r="J347" s="5" t="s">
        <v>1111</v>
      </c>
      <c r="K347" s="6"/>
      <c r="L347" s="35"/>
      <c r="M347" s="115" t="s">
        <v>1114</v>
      </c>
      <c r="N347" s="27"/>
      <c r="O347" s="5" t="s">
        <v>1110</v>
      </c>
      <c r="P347" s="124">
        <v>516955.68</v>
      </c>
      <c r="Q347" s="25">
        <v>44041</v>
      </c>
      <c r="R347" s="25">
        <v>45136</v>
      </c>
      <c r="S347" s="124"/>
    </row>
    <row r="348" spans="1:19" ht="27" customHeight="1">
      <c r="A348" s="43" t="s">
        <v>1126</v>
      </c>
      <c r="B348" s="24" t="s">
        <v>70</v>
      </c>
      <c r="C348" s="24" t="s">
        <v>71</v>
      </c>
      <c r="D348" s="17" t="s">
        <v>1135</v>
      </c>
      <c r="E348" s="26" t="s">
        <v>13</v>
      </c>
      <c r="F348" s="34"/>
      <c r="G348" s="35" t="s">
        <v>60</v>
      </c>
      <c r="H348" s="115" t="s">
        <v>1045</v>
      </c>
      <c r="I348" s="14"/>
      <c r="J348" s="5" t="s">
        <v>1112</v>
      </c>
      <c r="K348" s="6"/>
      <c r="L348" s="35"/>
      <c r="M348" s="115" t="s">
        <v>1114</v>
      </c>
      <c r="N348" s="27"/>
      <c r="O348" s="5" t="s">
        <v>1110</v>
      </c>
      <c r="P348" s="124">
        <v>516955.68</v>
      </c>
      <c r="Q348" s="25">
        <v>44041</v>
      </c>
      <c r="R348" s="25">
        <v>45136</v>
      </c>
      <c r="S348" s="124"/>
    </row>
    <row r="349" spans="1:19" ht="27" customHeight="1">
      <c r="A349" s="43" t="s">
        <v>1126</v>
      </c>
      <c r="B349" s="24" t="s">
        <v>70</v>
      </c>
      <c r="C349" s="24" t="s">
        <v>71</v>
      </c>
      <c r="D349" s="17" t="s">
        <v>1135</v>
      </c>
      <c r="E349" s="26" t="s">
        <v>13</v>
      </c>
      <c r="F349" s="34"/>
      <c r="G349" s="35" t="s">
        <v>63</v>
      </c>
      <c r="H349" s="154" t="s">
        <v>1116</v>
      </c>
      <c r="I349" s="14"/>
      <c r="J349" s="14" t="s">
        <v>1115</v>
      </c>
      <c r="K349" s="6"/>
      <c r="L349" s="35"/>
      <c r="M349" s="115" t="s">
        <v>1114</v>
      </c>
      <c r="N349" s="27"/>
      <c r="O349" s="5" t="s">
        <v>1110</v>
      </c>
      <c r="P349" s="124">
        <v>516955.68</v>
      </c>
      <c r="Q349" s="25">
        <v>44041</v>
      </c>
      <c r="R349" s="25">
        <v>45136</v>
      </c>
      <c r="S349" s="124"/>
    </row>
    <row r="350" spans="1:19" ht="27" customHeight="1">
      <c r="A350" s="43" t="s">
        <v>1126</v>
      </c>
      <c r="B350" s="24" t="s">
        <v>70</v>
      </c>
      <c r="C350" s="24" t="s">
        <v>71</v>
      </c>
      <c r="D350" s="17" t="s">
        <v>1135</v>
      </c>
      <c r="E350" s="26" t="s">
        <v>13</v>
      </c>
      <c r="F350" s="34"/>
      <c r="G350" s="35" t="s">
        <v>60</v>
      </c>
      <c r="H350" s="126">
        <v>1442160626</v>
      </c>
      <c r="I350" s="14"/>
      <c r="J350" s="14" t="s">
        <v>1117</v>
      </c>
      <c r="K350" s="6"/>
      <c r="L350" s="35"/>
      <c r="M350" s="115" t="s">
        <v>1114</v>
      </c>
      <c r="N350" s="27"/>
      <c r="O350" s="5" t="s">
        <v>1110</v>
      </c>
      <c r="P350" s="124">
        <v>516955.68</v>
      </c>
      <c r="Q350" s="25">
        <v>44041</v>
      </c>
      <c r="R350" s="25">
        <v>45136</v>
      </c>
      <c r="S350" s="124"/>
    </row>
    <row r="351" spans="1:19" ht="27" customHeight="1">
      <c r="A351" s="43" t="s">
        <v>1126</v>
      </c>
      <c r="B351" s="24" t="s">
        <v>70</v>
      </c>
      <c r="C351" s="24" t="s">
        <v>71</v>
      </c>
      <c r="D351" s="17" t="s">
        <v>1135</v>
      </c>
      <c r="E351" s="26" t="s">
        <v>13</v>
      </c>
      <c r="F351" s="34"/>
      <c r="G351" s="35"/>
      <c r="H351" s="126" t="s">
        <v>1119</v>
      </c>
      <c r="I351" s="14"/>
      <c r="J351" s="14" t="s">
        <v>1118</v>
      </c>
      <c r="K351" s="6"/>
      <c r="L351" s="35"/>
      <c r="M351" s="115" t="s">
        <v>1114</v>
      </c>
      <c r="N351" s="27"/>
      <c r="O351" s="5" t="s">
        <v>1110</v>
      </c>
      <c r="P351" s="124">
        <v>516955.68</v>
      </c>
      <c r="Q351" s="25">
        <v>44041</v>
      </c>
      <c r="R351" s="25">
        <v>45136</v>
      </c>
      <c r="S351" s="124"/>
    </row>
    <row r="352" spans="1:19" ht="27" customHeight="1">
      <c r="A352" s="43" t="s">
        <v>1126</v>
      </c>
      <c r="B352" s="24" t="s">
        <v>70</v>
      </c>
      <c r="C352" s="24" t="s">
        <v>71</v>
      </c>
      <c r="D352" s="17" t="s">
        <v>1135</v>
      </c>
      <c r="E352" s="26" t="s">
        <v>13</v>
      </c>
      <c r="F352" s="34"/>
      <c r="G352" s="35"/>
      <c r="H352" s="146" t="s">
        <v>1044</v>
      </c>
      <c r="I352" s="14"/>
      <c r="J352" s="5" t="s">
        <v>1122</v>
      </c>
      <c r="K352" s="6"/>
      <c r="L352" s="35"/>
      <c r="M352" s="115" t="s">
        <v>1114</v>
      </c>
      <c r="N352" s="27"/>
      <c r="O352" s="5" t="s">
        <v>1110</v>
      </c>
      <c r="P352" s="124">
        <v>516955.68</v>
      </c>
      <c r="Q352" s="25">
        <v>44041</v>
      </c>
      <c r="R352" s="25">
        <v>45136</v>
      </c>
      <c r="S352" s="124"/>
    </row>
    <row r="353" spans="1:19" ht="27" customHeight="1">
      <c r="A353" s="109" t="s">
        <v>1127</v>
      </c>
      <c r="B353" s="24" t="s">
        <v>70</v>
      </c>
      <c r="C353" s="24" t="s">
        <v>71</v>
      </c>
      <c r="D353" s="17" t="s">
        <v>1136</v>
      </c>
      <c r="E353" s="26" t="s">
        <v>13</v>
      </c>
      <c r="F353" s="34"/>
      <c r="G353" s="35"/>
      <c r="H353" s="117" t="s">
        <v>1033</v>
      </c>
      <c r="I353" s="5"/>
      <c r="J353" s="5" t="s">
        <v>1124</v>
      </c>
      <c r="K353" s="6"/>
      <c r="L353" s="35"/>
      <c r="M353" s="117" t="s">
        <v>1033</v>
      </c>
      <c r="N353" s="27"/>
      <c r="O353" s="5" t="s">
        <v>1124</v>
      </c>
      <c r="P353" s="124">
        <v>186991.2</v>
      </c>
      <c r="Q353" s="25">
        <v>44041</v>
      </c>
      <c r="R353" s="25">
        <v>45136</v>
      </c>
      <c r="S353" s="124"/>
    </row>
    <row r="354" spans="1:19" ht="27" customHeight="1">
      <c r="A354" s="109" t="s">
        <v>1128</v>
      </c>
      <c r="B354" s="24" t="s">
        <v>70</v>
      </c>
      <c r="C354" s="24" t="s">
        <v>71</v>
      </c>
      <c r="D354" s="17" t="s">
        <v>1136</v>
      </c>
      <c r="E354" s="26" t="s">
        <v>13</v>
      </c>
      <c r="F354" s="34"/>
      <c r="G354" s="35" t="s">
        <v>63</v>
      </c>
      <c r="H354" s="115" t="s">
        <v>1113</v>
      </c>
      <c r="I354" s="14"/>
      <c r="J354" s="5" t="s">
        <v>1111</v>
      </c>
      <c r="K354" s="6"/>
      <c r="L354" s="35"/>
      <c r="M354" s="117" t="s">
        <v>1033</v>
      </c>
      <c r="N354" s="27"/>
      <c r="O354" s="5" t="s">
        <v>1124</v>
      </c>
      <c r="P354" s="124">
        <v>186991.2</v>
      </c>
      <c r="Q354" s="25">
        <v>44041</v>
      </c>
      <c r="R354" s="25">
        <v>45136</v>
      </c>
      <c r="S354" s="124"/>
    </row>
    <row r="355" spans="1:19" ht="27" customHeight="1">
      <c r="A355" s="109" t="s">
        <v>1129</v>
      </c>
      <c r="B355" s="24" t="s">
        <v>70</v>
      </c>
      <c r="C355" s="24" t="s">
        <v>71</v>
      </c>
      <c r="D355" s="17" t="s">
        <v>1136</v>
      </c>
      <c r="E355" s="26" t="s">
        <v>13</v>
      </c>
      <c r="F355" s="34"/>
      <c r="G355" s="35" t="s">
        <v>60</v>
      </c>
      <c r="H355" s="115" t="s">
        <v>1045</v>
      </c>
      <c r="I355" s="14"/>
      <c r="J355" s="5" t="s">
        <v>1112</v>
      </c>
      <c r="K355" s="6"/>
      <c r="L355" s="35"/>
      <c r="M355" s="117" t="s">
        <v>1033</v>
      </c>
      <c r="N355" s="27"/>
      <c r="O355" s="5" t="s">
        <v>1124</v>
      </c>
      <c r="P355" s="124">
        <v>186991.2</v>
      </c>
      <c r="Q355" s="25">
        <v>44041</v>
      </c>
      <c r="R355" s="25">
        <v>45136</v>
      </c>
      <c r="S355" s="124"/>
    </row>
    <row r="356" spans="1:19" ht="27" customHeight="1">
      <c r="A356" s="109" t="s">
        <v>1127</v>
      </c>
      <c r="B356" s="24" t="s">
        <v>70</v>
      </c>
      <c r="C356" s="24" t="s">
        <v>71</v>
      </c>
      <c r="D356" s="17" t="s">
        <v>1136</v>
      </c>
      <c r="E356" s="26" t="s">
        <v>13</v>
      </c>
      <c r="F356" s="34"/>
      <c r="G356" s="35"/>
      <c r="H356" s="115" t="s">
        <v>1114</v>
      </c>
      <c r="I356" s="14"/>
      <c r="J356" s="5" t="s">
        <v>1110</v>
      </c>
      <c r="K356" s="6"/>
      <c r="L356" s="35"/>
      <c r="M356" s="117" t="s">
        <v>1033</v>
      </c>
      <c r="N356" s="27"/>
      <c r="O356" s="5" t="s">
        <v>1124</v>
      </c>
      <c r="P356" s="124">
        <v>186991.2</v>
      </c>
      <c r="Q356" s="25">
        <v>44041</v>
      </c>
      <c r="R356" s="25">
        <v>45136</v>
      </c>
      <c r="S356" s="124"/>
    </row>
    <row r="357" spans="1:19" ht="27" customHeight="1">
      <c r="A357" s="109" t="s">
        <v>1127</v>
      </c>
      <c r="B357" s="24" t="s">
        <v>70</v>
      </c>
      <c r="C357" s="24" t="s">
        <v>71</v>
      </c>
      <c r="D357" s="17" t="s">
        <v>1136</v>
      </c>
      <c r="E357" s="26" t="s">
        <v>13</v>
      </c>
      <c r="F357" s="34"/>
      <c r="G357" s="35" t="s">
        <v>63</v>
      </c>
      <c r="H357" s="154" t="s">
        <v>1116</v>
      </c>
      <c r="I357" s="14"/>
      <c r="J357" s="14" t="s">
        <v>1115</v>
      </c>
      <c r="K357" s="6"/>
      <c r="L357" s="35"/>
      <c r="M357" s="117" t="s">
        <v>1033</v>
      </c>
      <c r="N357" s="27"/>
      <c r="O357" s="5" t="s">
        <v>1124</v>
      </c>
      <c r="P357" s="124">
        <v>186991.2</v>
      </c>
      <c r="Q357" s="25">
        <v>44041</v>
      </c>
      <c r="R357" s="25">
        <v>45136</v>
      </c>
      <c r="S357" s="124"/>
    </row>
    <row r="358" spans="1:19" ht="27" customHeight="1">
      <c r="A358" s="109" t="s">
        <v>1127</v>
      </c>
      <c r="B358" s="24" t="s">
        <v>70</v>
      </c>
      <c r="C358" s="24" t="s">
        <v>71</v>
      </c>
      <c r="D358" s="17" t="s">
        <v>1136</v>
      </c>
      <c r="E358" s="26" t="s">
        <v>13</v>
      </c>
      <c r="F358" s="34"/>
      <c r="G358" s="35" t="s">
        <v>60</v>
      </c>
      <c r="H358" s="126">
        <v>1442160626</v>
      </c>
      <c r="I358" s="14"/>
      <c r="J358" s="14" t="s">
        <v>1117</v>
      </c>
      <c r="K358" s="6"/>
      <c r="L358" s="35"/>
      <c r="M358" s="117" t="s">
        <v>1033</v>
      </c>
      <c r="N358" s="27"/>
      <c r="O358" s="5" t="s">
        <v>1124</v>
      </c>
      <c r="P358" s="124">
        <v>186991.2</v>
      </c>
      <c r="Q358" s="25">
        <v>44041</v>
      </c>
      <c r="R358" s="25">
        <v>45136</v>
      </c>
      <c r="S358" s="124"/>
    </row>
    <row r="359" spans="1:19" ht="27" customHeight="1">
      <c r="A359" s="109" t="s">
        <v>1127</v>
      </c>
      <c r="B359" s="24" t="s">
        <v>70</v>
      </c>
      <c r="C359" s="24" t="s">
        <v>71</v>
      </c>
      <c r="D359" s="17" t="s">
        <v>1136</v>
      </c>
      <c r="E359" s="26" t="s">
        <v>13</v>
      </c>
      <c r="F359" s="34"/>
      <c r="G359" s="35"/>
      <c r="H359" s="126" t="s">
        <v>1119</v>
      </c>
      <c r="I359" s="14"/>
      <c r="J359" s="14" t="s">
        <v>1118</v>
      </c>
      <c r="K359" s="6"/>
      <c r="L359" s="35"/>
      <c r="M359" s="117" t="s">
        <v>1033</v>
      </c>
      <c r="N359" s="27"/>
      <c r="O359" s="5" t="s">
        <v>1124</v>
      </c>
      <c r="P359" s="124">
        <v>186991.2</v>
      </c>
      <c r="Q359" s="25">
        <v>44041</v>
      </c>
      <c r="R359" s="25">
        <v>45136</v>
      </c>
      <c r="S359" s="124"/>
    </row>
    <row r="360" spans="1:19" ht="27" customHeight="1">
      <c r="A360" s="109" t="s">
        <v>1127</v>
      </c>
      <c r="B360" s="24" t="s">
        <v>70</v>
      </c>
      <c r="C360" s="24" t="s">
        <v>71</v>
      </c>
      <c r="D360" s="17" t="s">
        <v>1136</v>
      </c>
      <c r="E360" s="26" t="s">
        <v>13</v>
      </c>
      <c r="F360" s="34"/>
      <c r="G360" s="35"/>
      <c r="H360" s="146" t="s">
        <v>1044</v>
      </c>
      <c r="I360" s="14"/>
      <c r="J360" s="5" t="s">
        <v>1122</v>
      </c>
      <c r="K360" s="6"/>
      <c r="L360" s="35"/>
      <c r="M360" s="117" t="s">
        <v>1033</v>
      </c>
      <c r="N360" s="27"/>
      <c r="O360" s="5" t="s">
        <v>1124</v>
      </c>
      <c r="P360" s="124">
        <v>186991.2</v>
      </c>
      <c r="Q360" s="25">
        <v>44041</v>
      </c>
      <c r="R360" s="25">
        <v>45136</v>
      </c>
      <c r="S360" s="124"/>
    </row>
    <row r="361" spans="1:19" ht="27" customHeight="1">
      <c r="A361" s="43" t="s">
        <v>799</v>
      </c>
      <c r="B361" s="24" t="s">
        <v>70</v>
      </c>
      <c r="C361" s="24" t="s">
        <v>71</v>
      </c>
      <c r="D361" s="103" t="s">
        <v>169</v>
      </c>
      <c r="E361" s="26" t="s">
        <v>24</v>
      </c>
      <c r="F361" s="34"/>
      <c r="G361" s="35"/>
      <c r="H361" s="115" t="s">
        <v>1220</v>
      </c>
      <c r="I361" s="14"/>
      <c r="J361" s="5" t="s">
        <v>281</v>
      </c>
      <c r="K361" s="6"/>
      <c r="L361" s="35"/>
      <c r="M361" s="115" t="s">
        <v>1220</v>
      </c>
      <c r="O361" s="5" t="s">
        <v>281</v>
      </c>
      <c r="P361" s="124">
        <v>312</v>
      </c>
      <c r="Q361" s="25">
        <v>44036</v>
      </c>
      <c r="R361" s="25">
        <v>44042</v>
      </c>
      <c r="S361" s="124">
        <v>312</v>
      </c>
    </row>
    <row r="362" spans="1:19" ht="27" customHeight="1">
      <c r="A362" s="43" t="s">
        <v>800</v>
      </c>
      <c r="B362" s="24" t="s">
        <v>70</v>
      </c>
      <c r="C362" s="24" t="s">
        <v>71</v>
      </c>
      <c r="D362" s="103" t="s">
        <v>169</v>
      </c>
      <c r="E362" s="26" t="s">
        <v>24</v>
      </c>
      <c r="F362" s="34"/>
      <c r="G362" s="35"/>
      <c r="H362" s="119" t="s">
        <v>1201</v>
      </c>
      <c r="I362" s="14"/>
      <c r="J362" s="5" t="s">
        <v>444</v>
      </c>
      <c r="K362" s="6"/>
      <c r="L362" s="35"/>
      <c r="M362" s="115" t="s">
        <v>1201</v>
      </c>
      <c r="O362" s="5" t="s">
        <v>444</v>
      </c>
      <c r="P362" s="124">
        <v>233.94</v>
      </c>
      <c r="Q362" s="25">
        <v>44036</v>
      </c>
      <c r="R362" s="25">
        <v>44042</v>
      </c>
      <c r="S362" s="124">
        <v>233.94</v>
      </c>
    </row>
    <row r="363" spans="1:19" ht="27" customHeight="1">
      <c r="A363" s="43" t="s">
        <v>801</v>
      </c>
      <c r="B363" s="24" t="s">
        <v>70</v>
      </c>
      <c r="C363" s="24" t="s">
        <v>71</v>
      </c>
      <c r="D363" s="103" t="s">
        <v>270</v>
      </c>
      <c r="E363" s="26" t="s">
        <v>24</v>
      </c>
      <c r="F363" s="34"/>
      <c r="G363" s="35"/>
      <c r="H363" s="128" t="s">
        <v>1219</v>
      </c>
      <c r="I363" s="14"/>
      <c r="J363" s="5" t="s">
        <v>271</v>
      </c>
      <c r="K363" s="6"/>
      <c r="L363" s="35"/>
      <c r="M363" s="115" t="s">
        <v>1219</v>
      </c>
      <c r="O363" s="5" t="s">
        <v>271</v>
      </c>
      <c r="P363" s="124">
        <v>265.6</v>
      </c>
      <c r="Q363" s="25">
        <v>44039</v>
      </c>
      <c r="R363" s="25">
        <v>44039</v>
      </c>
      <c r="S363" s="124">
        <v>265.6</v>
      </c>
    </row>
    <row r="364" spans="1:19" s="27" customFormat="1" ht="27" customHeight="1">
      <c r="A364" s="43" t="s">
        <v>802</v>
      </c>
      <c r="B364" s="24" t="s">
        <v>70</v>
      </c>
      <c r="C364" s="24" t="s">
        <v>71</v>
      </c>
      <c r="D364" s="103" t="s">
        <v>124</v>
      </c>
      <c r="E364" s="26" t="s">
        <v>24</v>
      </c>
      <c r="F364" s="34"/>
      <c r="G364" s="35"/>
      <c r="H364" s="118" t="s">
        <v>1186</v>
      </c>
      <c r="I364" s="16"/>
      <c r="J364" s="5" t="s">
        <v>113</v>
      </c>
      <c r="K364" s="6"/>
      <c r="L364" s="35"/>
      <c r="M364" s="115" t="s">
        <v>1186</v>
      </c>
      <c r="O364" s="5" t="s">
        <v>113</v>
      </c>
      <c r="P364" s="124">
        <v>3394.54</v>
      </c>
      <c r="Q364" s="25">
        <v>44039</v>
      </c>
      <c r="R364" s="25">
        <v>44039</v>
      </c>
      <c r="S364" s="124">
        <v>3394.54</v>
      </c>
    </row>
    <row r="365" spans="1:19" s="27" customFormat="1" ht="27" customHeight="1">
      <c r="A365" s="43" t="s">
        <v>803</v>
      </c>
      <c r="B365" s="24" t="s">
        <v>70</v>
      </c>
      <c r="C365" s="24" t="s">
        <v>71</v>
      </c>
      <c r="D365" s="103" t="s">
        <v>107</v>
      </c>
      <c r="E365" s="26" t="s">
        <v>24</v>
      </c>
      <c r="F365" s="34"/>
      <c r="G365" s="35"/>
      <c r="H365" s="118" t="s">
        <v>1192</v>
      </c>
      <c r="I365" s="14"/>
      <c r="J365" s="5" t="s">
        <v>139</v>
      </c>
      <c r="K365" s="6"/>
      <c r="L365" s="35"/>
      <c r="M365" s="115" t="s">
        <v>1192</v>
      </c>
      <c r="O365" s="5" t="s">
        <v>139</v>
      </c>
      <c r="P365" s="124">
        <v>337.89</v>
      </c>
      <c r="Q365" s="25">
        <v>44039</v>
      </c>
      <c r="R365" s="25">
        <v>44039</v>
      </c>
      <c r="S365" s="124">
        <v>337.89</v>
      </c>
    </row>
    <row r="366" spans="1:19" s="27" customFormat="1" ht="27" customHeight="1">
      <c r="A366" s="43" t="s">
        <v>1015</v>
      </c>
      <c r="B366" s="24" t="s">
        <v>70</v>
      </c>
      <c r="C366" s="24" t="s">
        <v>71</v>
      </c>
      <c r="D366" s="103" t="s">
        <v>124</v>
      </c>
      <c r="E366" s="26" t="s">
        <v>24</v>
      </c>
      <c r="F366" s="34"/>
      <c r="G366" s="35"/>
      <c r="H366" s="130" t="s">
        <v>1234</v>
      </c>
      <c r="I366" s="14"/>
      <c r="J366" s="5" t="s">
        <v>380</v>
      </c>
      <c r="K366" s="6"/>
      <c r="L366" s="35"/>
      <c r="M366" s="115" t="s">
        <v>1234</v>
      </c>
      <c r="O366" s="5" t="s">
        <v>380</v>
      </c>
      <c r="P366" s="124">
        <v>51</v>
      </c>
      <c r="Q366" s="25">
        <v>44039</v>
      </c>
      <c r="R366" s="25">
        <v>44039</v>
      </c>
      <c r="S366" s="124">
        <v>51</v>
      </c>
    </row>
    <row r="367" spans="1:19" s="27" customFormat="1" ht="27" customHeight="1">
      <c r="A367" s="43" t="s">
        <v>804</v>
      </c>
      <c r="B367" s="24" t="s">
        <v>70</v>
      </c>
      <c r="C367" s="24" t="s">
        <v>71</v>
      </c>
      <c r="D367" s="103" t="s">
        <v>401</v>
      </c>
      <c r="E367" s="26" t="s">
        <v>27</v>
      </c>
      <c r="F367" s="34"/>
      <c r="G367" s="35"/>
      <c r="H367" s="140" t="s">
        <v>1263</v>
      </c>
      <c r="I367" s="14"/>
      <c r="J367" s="5" t="s">
        <v>750</v>
      </c>
      <c r="K367" s="6"/>
      <c r="L367" s="35"/>
      <c r="M367" s="140" t="s">
        <v>1263</v>
      </c>
      <c r="O367" s="5" t="s">
        <v>750</v>
      </c>
      <c r="P367" s="124">
        <v>4814.4</v>
      </c>
      <c r="Q367" s="25">
        <v>44039</v>
      </c>
      <c r="R367" s="25">
        <v>44047</v>
      </c>
      <c r="S367" s="124">
        <v>4814.4</v>
      </c>
    </row>
    <row r="368" spans="1:19" s="27" customFormat="1" ht="27" customHeight="1">
      <c r="A368" s="43" t="s">
        <v>805</v>
      </c>
      <c r="B368" s="24" t="s">
        <v>70</v>
      </c>
      <c r="C368" s="24" t="s">
        <v>71</v>
      </c>
      <c r="D368" s="103" t="s">
        <v>401</v>
      </c>
      <c r="E368" s="26" t="s">
        <v>27</v>
      </c>
      <c r="F368" s="34"/>
      <c r="G368" s="35"/>
      <c r="H368" s="140" t="s">
        <v>1263</v>
      </c>
      <c r="I368" s="14"/>
      <c r="J368" s="5" t="s">
        <v>750</v>
      </c>
      <c r="K368" s="6"/>
      <c r="L368" s="35"/>
      <c r="M368" s="140" t="s">
        <v>1263</v>
      </c>
      <c r="O368" s="5" t="s">
        <v>750</v>
      </c>
      <c r="P368" s="124">
        <v>5729.95</v>
      </c>
      <c r="Q368" s="25">
        <v>44039</v>
      </c>
      <c r="R368" s="25">
        <v>44054</v>
      </c>
      <c r="S368" s="124">
        <v>5729.95</v>
      </c>
    </row>
    <row r="369" spans="1:19" s="27" customFormat="1" ht="27" customHeight="1">
      <c r="A369" s="43" t="s">
        <v>806</v>
      </c>
      <c r="B369" s="24" t="s">
        <v>70</v>
      </c>
      <c r="C369" s="24" t="s">
        <v>71</v>
      </c>
      <c r="D369" s="103" t="s">
        <v>401</v>
      </c>
      <c r="E369" s="26" t="s">
        <v>27</v>
      </c>
      <c r="F369" s="34"/>
      <c r="G369" s="35"/>
      <c r="H369" s="140" t="s">
        <v>1263</v>
      </c>
      <c r="I369" s="14"/>
      <c r="J369" s="5" t="s">
        <v>750</v>
      </c>
      <c r="K369" s="6"/>
      <c r="L369" s="35"/>
      <c r="M369" s="140" t="s">
        <v>1263</v>
      </c>
      <c r="O369" s="5" t="s">
        <v>750</v>
      </c>
      <c r="P369" s="124">
        <v>5706.07</v>
      </c>
      <c r="Q369" s="25">
        <v>44039</v>
      </c>
      <c r="R369" s="25">
        <v>44061</v>
      </c>
      <c r="S369" s="124">
        <v>5706.07</v>
      </c>
    </row>
    <row r="370" spans="1:19" s="27" customFormat="1" ht="27" customHeight="1">
      <c r="A370" s="43" t="s">
        <v>807</v>
      </c>
      <c r="B370" s="24" t="s">
        <v>70</v>
      </c>
      <c r="C370" s="24" t="s">
        <v>71</v>
      </c>
      <c r="D370" s="103" t="s">
        <v>401</v>
      </c>
      <c r="E370" s="26" t="s">
        <v>27</v>
      </c>
      <c r="F370" s="34"/>
      <c r="G370" s="35"/>
      <c r="H370" s="140" t="s">
        <v>1263</v>
      </c>
      <c r="I370" s="14"/>
      <c r="J370" s="5" t="s">
        <v>750</v>
      </c>
      <c r="K370" s="6"/>
      <c r="L370" s="35"/>
      <c r="M370" s="140" t="s">
        <v>1263</v>
      </c>
      <c r="O370" s="5" t="s">
        <v>750</v>
      </c>
      <c r="P370" s="124">
        <v>4749.4</v>
      </c>
      <c r="Q370" s="25">
        <v>44039</v>
      </c>
      <c r="R370" s="25">
        <v>44068</v>
      </c>
      <c r="S370" s="124">
        <v>4749.4</v>
      </c>
    </row>
    <row r="371" spans="1:19" s="27" customFormat="1" ht="27" customHeight="1">
      <c r="A371" s="43" t="s">
        <v>808</v>
      </c>
      <c r="B371" s="24" t="s">
        <v>70</v>
      </c>
      <c r="C371" s="24" t="s">
        <v>71</v>
      </c>
      <c r="D371" s="103" t="s">
        <v>124</v>
      </c>
      <c r="E371" s="26" t="s">
        <v>24</v>
      </c>
      <c r="F371" s="34"/>
      <c r="G371" s="35"/>
      <c r="H371" s="118" t="s">
        <v>1194</v>
      </c>
      <c r="I371" s="14"/>
      <c r="J371" s="5" t="s">
        <v>146</v>
      </c>
      <c r="K371" s="6"/>
      <c r="L371" s="35"/>
      <c r="M371" s="115" t="s">
        <v>1194</v>
      </c>
      <c r="O371" s="5" t="s">
        <v>146</v>
      </c>
      <c r="P371" s="124">
        <v>4641.2</v>
      </c>
      <c r="Q371" s="25">
        <v>44040</v>
      </c>
      <c r="R371" s="25">
        <v>44040</v>
      </c>
      <c r="S371" s="124">
        <v>4641.2</v>
      </c>
    </row>
    <row r="372" spans="1:19" s="27" customFormat="1" ht="27" customHeight="1">
      <c r="A372" s="43" t="s">
        <v>809</v>
      </c>
      <c r="B372" s="24" t="s">
        <v>70</v>
      </c>
      <c r="C372" s="24" t="s">
        <v>71</v>
      </c>
      <c r="D372" s="103" t="s">
        <v>107</v>
      </c>
      <c r="E372" s="26" t="s">
        <v>24</v>
      </c>
      <c r="F372" s="34"/>
      <c r="G372" s="35"/>
      <c r="H372" s="119" t="s">
        <v>1185</v>
      </c>
      <c r="I372" s="14"/>
      <c r="J372" s="5" t="s">
        <v>108</v>
      </c>
      <c r="K372" s="6"/>
      <c r="L372" s="35"/>
      <c r="M372" s="115" t="s">
        <v>1185</v>
      </c>
      <c r="O372" s="5" t="s">
        <v>108</v>
      </c>
      <c r="P372" s="124">
        <v>569.06</v>
      </c>
      <c r="Q372" s="25">
        <v>44040</v>
      </c>
      <c r="R372" s="25">
        <v>44040</v>
      </c>
      <c r="S372" s="124">
        <v>569.06</v>
      </c>
    </row>
    <row r="373" spans="1:19" s="27" customFormat="1" ht="27" customHeight="1">
      <c r="A373" s="43" t="s">
        <v>810</v>
      </c>
      <c r="B373" s="24" t="s">
        <v>70</v>
      </c>
      <c r="C373" s="24" t="s">
        <v>71</v>
      </c>
      <c r="D373" s="103" t="s">
        <v>811</v>
      </c>
      <c r="E373" s="26" t="s">
        <v>24</v>
      </c>
      <c r="F373" s="34"/>
      <c r="G373" s="35"/>
      <c r="H373" s="117" t="s">
        <v>1230</v>
      </c>
      <c r="I373" s="14"/>
      <c r="J373" s="5" t="s">
        <v>333</v>
      </c>
      <c r="K373" s="6"/>
      <c r="L373" s="35"/>
      <c r="M373" s="115" t="s">
        <v>1230</v>
      </c>
      <c r="O373" s="5" t="s">
        <v>333</v>
      </c>
      <c r="P373" s="124">
        <v>621.4</v>
      </c>
      <c r="Q373" s="25">
        <v>44041</v>
      </c>
      <c r="R373" s="25">
        <v>44048</v>
      </c>
      <c r="S373" s="124">
        <v>621.4</v>
      </c>
    </row>
    <row r="374" spans="1:19" s="27" customFormat="1" ht="27" customHeight="1">
      <c r="A374" s="43" t="s">
        <v>812</v>
      </c>
      <c r="B374" s="24" t="s">
        <v>70</v>
      </c>
      <c r="C374" s="24" t="s">
        <v>71</v>
      </c>
      <c r="D374" s="103" t="s">
        <v>159</v>
      </c>
      <c r="E374" s="26" t="s">
        <v>24</v>
      </c>
      <c r="F374" s="34"/>
      <c r="G374" s="35"/>
      <c r="H374" s="118" t="s">
        <v>1196</v>
      </c>
      <c r="I374" s="14"/>
      <c r="J374" s="5" t="s">
        <v>152</v>
      </c>
      <c r="K374" s="6"/>
      <c r="L374" s="35"/>
      <c r="M374" s="115" t="s">
        <v>1196</v>
      </c>
      <c r="O374" s="5" t="s">
        <v>152</v>
      </c>
      <c r="P374" s="124">
        <v>850.11</v>
      </c>
      <c r="Q374" s="25">
        <v>44041</v>
      </c>
      <c r="R374" s="25">
        <v>44041</v>
      </c>
      <c r="S374" s="124">
        <v>850.11</v>
      </c>
    </row>
    <row r="375" spans="1:19" s="27" customFormat="1" ht="27" customHeight="1">
      <c r="A375" s="43" t="s">
        <v>813</v>
      </c>
      <c r="B375" s="24" t="s">
        <v>70</v>
      </c>
      <c r="C375" s="24" t="s">
        <v>71</v>
      </c>
      <c r="D375" s="103" t="s">
        <v>603</v>
      </c>
      <c r="E375" s="26" t="s">
        <v>24</v>
      </c>
      <c r="F375" s="34"/>
      <c r="G375" s="35"/>
      <c r="H375" s="118" t="s">
        <v>1196</v>
      </c>
      <c r="I375" s="14"/>
      <c r="J375" s="5" t="s">
        <v>152</v>
      </c>
      <c r="K375" s="6"/>
      <c r="L375" s="35"/>
      <c r="M375" s="115" t="s">
        <v>1196</v>
      </c>
      <c r="O375" s="5" t="s">
        <v>152</v>
      </c>
      <c r="P375" s="124">
        <v>259.43</v>
      </c>
      <c r="Q375" s="25">
        <v>44041</v>
      </c>
      <c r="R375" s="25">
        <v>44041</v>
      </c>
      <c r="S375" s="124">
        <v>259.43</v>
      </c>
    </row>
    <row r="376" spans="1:19" s="27" customFormat="1" ht="27" customHeight="1">
      <c r="A376" s="43" t="s">
        <v>814</v>
      </c>
      <c r="B376" s="24" t="s">
        <v>70</v>
      </c>
      <c r="C376" s="24" t="s">
        <v>71</v>
      </c>
      <c r="D376" s="103" t="s">
        <v>151</v>
      </c>
      <c r="E376" s="26" t="s">
        <v>24</v>
      </c>
      <c r="F376" s="34"/>
      <c r="G376" s="35"/>
      <c r="H376" s="120" t="s">
        <v>1198</v>
      </c>
      <c r="I376" s="14"/>
      <c r="J376" s="5" t="s">
        <v>157</v>
      </c>
      <c r="K376" s="6"/>
      <c r="L376" s="35"/>
      <c r="M376" s="115" t="s">
        <v>1198</v>
      </c>
      <c r="O376" s="5" t="s">
        <v>157</v>
      </c>
      <c r="P376" s="124">
        <v>1045.55</v>
      </c>
      <c r="Q376" s="25">
        <v>44041</v>
      </c>
      <c r="R376" s="25">
        <v>44041</v>
      </c>
      <c r="S376" s="124">
        <v>1045.55</v>
      </c>
    </row>
    <row r="377" spans="1:19" s="27" customFormat="1" ht="27" customHeight="1">
      <c r="A377" s="43" t="s">
        <v>815</v>
      </c>
      <c r="B377" s="24" t="s">
        <v>70</v>
      </c>
      <c r="C377" s="24" t="s">
        <v>71</v>
      </c>
      <c r="D377" s="103" t="s">
        <v>686</v>
      </c>
      <c r="E377" s="26" t="s">
        <v>24</v>
      </c>
      <c r="F377" s="34"/>
      <c r="G377" s="35"/>
      <c r="H377" s="117" t="s">
        <v>1259</v>
      </c>
      <c r="I377" s="14"/>
      <c r="J377" s="5" t="s">
        <v>687</v>
      </c>
      <c r="K377" s="6"/>
      <c r="L377" s="35"/>
      <c r="M377" s="115" t="s">
        <v>1259</v>
      </c>
      <c r="O377" s="5" t="s">
        <v>687</v>
      </c>
      <c r="P377" s="124">
        <v>751.2</v>
      </c>
      <c r="Q377" s="25">
        <v>44041</v>
      </c>
      <c r="R377" s="25">
        <v>44041</v>
      </c>
      <c r="S377" s="124">
        <v>751.2</v>
      </c>
    </row>
    <row r="378" spans="1:19" s="27" customFormat="1" ht="27" customHeight="1">
      <c r="A378" s="43" t="s">
        <v>816</v>
      </c>
      <c r="B378" s="24" t="s">
        <v>70</v>
      </c>
      <c r="C378" s="24" t="s">
        <v>71</v>
      </c>
      <c r="D378" s="103" t="s">
        <v>817</v>
      </c>
      <c r="E378" s="26" t="s">
        <v>24</v>
      </c>
      <c r="F378" s="34"/>
      <c r="G378" s="35"/>
      <c r="H378" s="143" t="s">
        <v>1269</v>
      </c>
      <c r="I378" s="14"/>
      <c r="J378" s="5" t="s">
        <v>818</v>
      </c>
      <c r="K378" s="6"/>
      <c r="L378" s="35"/>
      <c r="M378" s="143" t="s">
        <v>1269</v>
      </c>
      <c r="O378" s="5" t="s">
        <v>818</v>
      </c>
      <c r="P378" s="124">
        <v>2706</v>
      </c>
      <c r="Q378" s="25">
        <v>44041</v>
      </c>
      <c r="R378" s="25">
        <v>44165</v>
      </c>
      <c r="S378" s="124">
        <f>901.98+905.94</f>
        <v>1807.92</v>
      </c>
    </row>
    <row r="379" spans="1:19" s="27" customFormat="1" ht="27" customHeight="1">
      <c r="A379" s="43" t="s">
        <v>819</v>
      </c>
      <c r="B379" s="24" t="s">
        <v>70</v>
      </c>
      <c r="C379" s="24" t="s">
        <v>71</v>
      </c>
      <c r="D379" s="103" t="s">
        <v>820</v>
      </c>
      <c r="E379" s="26" t="s">
        <v>13</v>
      </c>
      <c r="F379" s="34"/>
      <c r="G379" s="35"/>
      <c r="H379" s="120" t="s">
        <v>1270</v>
      </c>
      <c r="I379" s="14"/>
      <c r="J379" s="5" t="s">
        <v>821</v>
      </c>
      <c r="K379" s="6"/>
      <c r="L379" s="35"/>
      <c r="M379" s="120" t="s">
        <v>1270</v>
      </c>
      <c r="O379" s="5" t="s">
        <v>821</v>
      </c>
      <c r="P379" s="124">
        <v>25665.75</v>
      </c>
      <c r="Q379" s="25">
        <v>44041</v>
      </c>
      <c r="R379" s="25">
        <v>44406</v>
      </c>
      <c r="S379" s="124"/>
    </row>
    <row r="380" spans="1:19" s="27" customFormat="1" ht="27" customHeight="1">
      <c r="A380" s="43" t="s">
        <v>823</v>
      </c>
      <c r="B380" s="24" t="s">
        <v>70</v>
      </c>
      <c r="C380" s="24" t="s">
        <v>71</v>
      </c>
      <c r="D380" s="103" t="s">
        <v>822</v>
      </c>
      <c r="E380" s="26" t="s">
        <v>13</v>
      </c>
      <c r="F380" s="34"/>
      <c r="G380" s="35"/>
      <c r="H380" s="115"/>
      <c r="I380" s="14"/>
      <c r="J380" s="5" t="s">
        <v>394</v>
      </c>
      <c r="K380" s="6"/>
      <c r="L380" s="35"/>
      <c r="M380" s="115"/>
      <c r="O380" s="5" t="s">
        <v>394</v>
      </c>
      <c r="P380" s="124"/>
      <c r="Q380" s="25"/>
      <c r="R380" s="25"/>
      <c r="S380" s="124"/>
    </row>
    <row r="381" spans="1:19" s="27" customFormat="1" ht="27" customHeight="1">
      <c r="A381" s="43" t="s">
        <v>824</v>
      </c>
      <c r="B381" s="24" t="s">
        <v>70</v>
      </c>
      <c r="C381" s="24" t="s">
        <v>71</v>
      </c>
      <c r="D381" s="103" t="s">
        <v>169</v>
      </c>
      <c r="E381" s="26" t="s">
        <v>24</v>
      </c>
      <c r="F381" s="34"/>
      <c r="G381" s="35"/>
      <c r="H381" s="144" t="s">
        <v>1271</v>
      </c>
      <c r="I381" s="14"/>
      <c r="J381" s="5" t="s">
        <v>825</v>
      </c>
      <c r="K381" s="6"/>
      <c r="L381" s="35"/>
      <c r="M381" s="144" t="s">
        <v>1271</v>
      </c>
      <c r="O381" s="5" t="s">
        <v>825</v>
      </c>
      <c r="P381" s="124">
        <v>331.2</v>
      </c>
      <c r="Q381" s="25">
        <v>44042</v>
      </c>
      <c r="R381" s="25">
        <v>44042</v>
      </c>
      <c r="S381" s="124">
        <v>331.2</v>
      </c>
    </row>
    <row r="382" spans="1:19" s="27" customFormat="1" ht="27" customHeight="1">
      <c r="A382" s="43" t="s">
        <v>826</v>
      </c>
      <c r="B382" s="24" t="s">
        <v>70</v>
      </c>
      <c r="C382" s="24" t="s">
        <v>71</v>
      </c>
      <c r="D382" s="103" t="s">
        <v>827</v>
      </c>
      <c r="E382" s="26" t="s">
        <v>24</v>
      </c>
      <c r="F382" s="34"/>
      <c r="G382" s="35"/>
      <c r="H382" s="117" t="s">
        <v>1229</v>
      </c>
      <c r="I382" s="14"/>
      <c r="J382" s="5" t="s">
        <v>325</v>
      </c>
      <c r="K382" s="6"/>
      <c r="L382" s="35"/>
      <c r="M382" s="115" t="s">
        <v>1229</v>
      </c>
      <c r="O382" s="5" t="s">
        <v>325</v>
      </c>
      <c r="P382" s="124">
        <v>225</v>
      </c>
      <c r="Q382" s="25">
        <v>44043</v>
      </c>
      <c r="R382" s="25">
        <v>44043</v>
      </c>
      <c r="S382" s="124">
        <v>225</v>
      </c>
    </row>
    <row r="383" spans="1:19" s="27" customFormat="1" ht="27" customHeight="1">
      <c r="A383" s="43" t="s">
        <v>864</v>
      </c>
      <c r="B383" s="24" t="s">
        <v>70</v>
      </c>
      <c r="C383" s="24" t="s">
        <v>71</v>
      </c>
      <c r="D383" s="103" t="s">
        <v>172</v>
      </c>
      <c r="E383" s="26" t="s">
        <v>24</v>
      </c>
      <c r="F383" s="34"/>
      <c r="G383" s="35"/>
      <c r="H383" s="120" t="s">
        <v>1272</v>
      </c>
      <c r="I383" s="14"/>
      <c r="J383" s="5" t="s">
        <v>890</v>
      </c>
      <c r="K383" s="6"/>
      <c r="L383" s="35"/>
      <c r="M383" s="120" t="s">
        <v>1272</v>
      </c>
      <c r="O383" s="5" t="s">
        <v>890</v>
      </c>
      <c r="P383" s="124">
        <v>3152</v>
      </c>
      <c r="Q383" s="25">
        <v>44047</v>
      </c>
      <c r="R383" s="25">
        <v>44053</v>
      </c>
      <c r="S383" s="124">
        <v>3152</v>
      </c>
    </row>
    <row r="384" spans="1:19" s="27" customFormat="1" ht="27" customHeight="1">
      <c r="A384" s="43" t="s">
        <v>867</v>
      </c>
      <c r="B384" s="24" t="s">
        <v>70</v>
      </c>
      <c r="C384" s="24" t="s">
        <v>71</v>
      </c>
      <c r="D384" s="103" t="s">
        <v>196</v>
      </c>
      <c r="E384" s="26" t="s">
        <v>24</v>
      </c>
      <c r="F384" s="34"/>
      <c r="G384" s="35"/>
      <c r="H384" s="118" t="s">
        <v>1206</v>
      </c>
      <c r="I384" s="14"/>
      <c r="J384" s="14" t="s">
        <v>195</v>
      </c>
      <c r="K384" s="6"/>
      <c r="L384" s="35"/>
      <c r="M384" s="115" t="s">
        <v>1206</v>
      </c>
      <c r="O384" s="14" t="s">
        <v>195</v>
      </c>
      <c r="P384" s="124">
        <v>480.48</v>
      </c>
      <c r="Q384" s="25">
        <v>44048</v>
      </c>
      <c r="R384" s="25">
        <v>44053</v>
      </c>
      <c r="S384" s="124">
        <v>480.48</v>
      </c>
    </row>
    <row r="385" spans="1:19" s="27" customFormat="1" ht="27" customHeight="1">
      <c r="A385" s="43" t="s">
        <v>868</v>
      </c>
      <c r="B385" s="24" t="s">
        <v>70</v>
      </c>
      <c r="C385" s="24" t="s">
        <v>71</v>
      </c>
      <c r="D385" s="103" t="s">
        <v>866</v>
      </c>
      <c r="E385" s="26" t="s">
        <v>24</v>
      </c>
      <c r="F385" s="34"/>
      <c r="G385" s="35"/>
      <c r="H385" s="118" t="s">
        <v>1206</v>
      </c>
      <c r="I385" s="14"/>
      <c r="J385" s="14" t="s">
        <v>195</v>
      </c>
      <c r="K385" s="6"/>
      <c r="L385" s="35"/>
      <c r="M385" s="115" t="s">
        <v>1206</v>
      </c>
      <c r="O385" s="14" t="s">
        <v>195</v>
      </c>
      <c r="P385" s="124">
        <v>499.2</v>
      </c>
      <c r="Q385" s="25">
        <v>44048</v>
      </c>
      <c r="R385" s="25">
        <v>44053</v>
      </c>
      <c r="S385" s="124">
        <v>499.2</v>
      </c>
    </row>
    <row r="386" spans="1:19" s="27" customFormat="1" ht="27" customHeight="1">
      <c r="A386" s="43" t="s">
        <v>865</v>
      </c>
      <c r="B386" s="24" t="s">
        <v>70</v>
      </c>
      <c r="C386" s="24" t="s">
        <v>71</v>
      </c>
      <c r="D386" s="103" t="s">
        <v>101</v>
      </c>
      <c r="E386" s="26" t="s">
        <v>24</v>
      </c>
      <c r="F386" s="34"/>
      <c r="G386" s="35"/>
      <c r="H386" s="115" t="s">
        <v>1182</v>
      </c>
      <c r="I386" s="14"/>
      <c r="J386" s="14" t="s">
        <v>102</v>
      </c>
      <c r="K386" s="6"/>
      <c r="L386" s="35"/>
      <c r="M386" s="115" t="s">
        <v>1182</v>
      </c>
      <c r="O386" s="14" t="s">
        <v>102</v>
      </c>
      <c r="P386" s="124">
        <v>326</v>
      </c>
      <c r="Q386" s="25">
        <v>44048</v>
      </c>
      <c r="R386" s="25">
        <v>44053</v>
      </c>
      <c r="S386" s="124">
        <v>326</v>
      </c>
    </row>
    <row r="387" spans="1:19" s="27" customFormat="1" ht="27" customHeight="1">
      <c r="A387" s="43" t="s">
        <v>869</v>
      </c>
      <c r="B387" s="24" t="s">
        <v>70</v>
      </c>
      <c r="C387" s="24" t="s">
        <v>71</v>
      </c>
      <c r="D387" s="103" t="s">
        <v>870</v>
      </c>
      <c r="E387" s="26" t="s">
        <v>24</v>
      </c>
      <c r="F387" s="34"/>
      <c r="G387" s="35"/>
      <c r="H387" s="115" t="s">
        <v>1179</v>
      </c>
      <c r="I387" s="14"/>
      <c r="J387" s="14" t="s">
        <v>89</v>
      </c>
      <c r="K387" s="6"/>
      <c r="L387" s="35"/>
      <c r="M387" s="115" t="s">
        <v>1179</v>
      </c>
      <c r="O387" s="14" t="s">
        <v>89</v>
      </c>
      <c r="P387" s="124">
        <v>250</v>
      </c>
      <c r="Q387" s="25">
        <v>44049</v>
      </c>
      <c r="R387" s="25">
        <v>44053</v>
      </c>
      <c r="S387" s="124">
        <v>250</v>
      </c>
    </row>
    <row r="388" spans="1:19" s="27" customFormat="1" ht="27" customHeight="1">
      <c r="A388" s="43" t="s">
        <v>871</v>
      </c>
      <c r="B388" s="24" t="s">
        <v>70</v>
      </c>
      <c r="C388" s="24" t="s">
        <v>71</v>
      </c>
      <c r="D388" s="103" t="s">
        <v>872</v>
      </c>
      <c r="E388" s="26" t="s">
        <v>24</v>
      </c>
      <c r="F388" s="34"/>
      <c r="G388" s="35"/>
      <c r="H388" s="115" t="s">
        <v>1273</v>
      </c>
      <c r="I388" s="14"/>
      <c r="J388" s="5" t="s">
        <v>982</v>
      </c>
      <c r="K388" s="6"/>
      <c r="L388" s="35"/>
      <c r="M388" s="115" t="s">
        <v>1273</v>
      </c>
      <c r="O388" s="5" t="s">
        <v>982</v>
      </c>
      <c r="P388" s="124">
        <v>220</v>
      </c>
      <c r="Q388" s="25">
        <v>44049</v>
      </c>
      <c r="R388" s="25">
        <v>44054</v>
      </c>
      <c r="S388" s="124">
        <v>220</v>
      </c>
    </row>
    <row r="389" spans="1:19" s="27" customFormat="1" ht="27" customHeight="1">
      <c r="A389" s="43" t="s">
        <v>873</v>
      </c>
      <c r="B389" s="24" t="s">
        <v>70</v>
      </c>
      <c r="C389" s="24" t="s">
        <v>71</v>
      </c>
      <c r="D389" s="103" t="s">
        <v>874</v>
      </c>
      <c r="E389" s="26" t="s">
        <v>24</v>
      </c>
      <c r="F389" s="34"/>
      <c r="G389" s="35"/>
      <c r="H389" s="115" t="s">
        <v>1274</v>
      </c>
      <c r="I389" s="14"/>
      <c r="J389" s="5" t="s">
        <v>1021</v>
      </c>
      <c r="K389" s="6"/>
      <c r="L389" s="35"/>
      <c r="M389" s="115" t="s">
        <v>1274</v>
      </c>
      <c r="O389" s="5" t="s">
        <v>1021</v>
      </c>
      <c r="P389" s="124">
        <v>300</v>
      </c>
      <c r="Q389" s="25">
        <v>44049</v>
      </c>
      <c r="R389" s="25">
        <v>44054</v>
      </c>
      <c r="S389" s="124">
        <v>300</v>
      </c>
    </row>
    <row r="390" spans="1:19" s="27" customFormat="1" ht="27" customHeight="1">
      <c r="A390" s="43" t="s">
        <v>876</v>
      </c>
      <c r="B390" s="24" t="s">
        <v>70</v>
      </c>
      <c r="C390" s="24" t="s">
        <v>71</v>
      </c>
      <c r="D390" s="103" t="s">
        <v>96</v>
      </c>
      <c r="E390" s="26" t="s">
        <v>24</v>
      </c>
      <c r="F390" s="34"/>
      <c r="G390" s="35"/>
      <c r="H390" s="115" t="s">
        <v>1189</v>
      </c>
      <c r="I390" s="14"/>
      <c r="J390" s="5" t="s">
        <v>128</v>
      </c>
      <c r="K390" s="6"/>
      <c r="L390" s="35"/>
      <c r="M390" s="115" t="s">
        <v>1189</v>
      </c>
      <c r="O390" s="5" t="s">
        <v>128</v>
      </c>
      <c r="P390" s="124">
        <v>226.64</v>
      </c>
      <c r="Q390" s="25">
        <v>44056</v>
      </c>
      <c r="R390" s="25">
        <v>44056</v>
      </c>
      <c r="S390" s="124">
        <v>226.64</v>
      </c>
    </row>
    <row r="391" spans="1:19" s="27" customFormat="1" ht="27" customHeight="1">
      <c r="A391" s="43" t="s">
        <v>878</v>
      </c>
      <c r="B391" s="24" t="s">
        <v>70</v>
      </c>
      <c r="C391" s="24" t="s">
        <v>71</v>
      </c>
      <c r="D391" s="103" t="s">
        <v>124</v>
      </c>
      <c r="E391" s="26" t="s">
        <v>24</v>
      </c>
      <c r="F391" s="34"/>
      <c r="G391" s="35"/>
      <c r="H391" s="118" t="s">
        <v>1190</v>
      </c>
      <c r="I391" s="14"/>
      <c r="J391" s="5" t="s">
        <v>130</v>
      </c>
      <c r="K391" s="6"/>
      <c r="L391" s="35"/>
      <c r="M391" s="115" t="s">
        <v>1190</v>
      </c>
      <c r="O391" s="5" t="s">
        <v>130</v>
      </c>
      <c r="P391" s="124">
        <v>850</v>
      </c>
      <c r="Q391" s="25">
        <v>44056</v>
      </c>
      <c r="R391" s="25">
        <v>44056</v>
      </c>
      <c r="S391" s="124">
        <v>850</v>
      </c>
    </row>
    <row r="392" spans="1:19" s="27" customFormat="1" ht="27" customHeight="1">
      <c r="A392" s="43" t="s">
        <v>879</v>
      </c>
      <c r="B392" s="24" t="s">
        <v>70</v>
      </c>
      <c r="C392" s="24" t="s">
        <v>71</v>
      </c>
      <c r="D392" s="103" t="s">
        <v>107</v>
      </c>
      <c r="E392" s="26" t="s">
        <v>24</v>
      </c>
      <c r="F392" s="34"/>
      <c r="G392" s="35"/>
      <c r="H392" s="116" t="s">
        <v>1221</v>
      </c>
      <c r="I392" s="14"/>
      <c r="J392" s="5" t="s">
        <v>284</v>
      </c>
      <c r="K392" s="6"/>
      <c r="L392" s="35"/>
      <c r="M392" s="115" t="s">
        <v>1221</v>
      </c>
      <c r="O392" s="5" t="s">
        <v>284</v>
      </c>
      <c r="P392" s="124">
        <v>81.15</v>
      </c>
      <c r="Q392" s="25">
        <v>44056</v>
      </c>
      <c r="R392" s="25">
        <v>44056</v>
      </c>
      <c r="S392" s="124">
        <v>81.15</v>
      </c>
    </row>
    <row r="393" spans="1:19" s="27" customFormat="1" ht="27" customHeight="1">
      <c r="A393" s="43" t="s">
        <v>880</v>
      </c>
      <c r="B393" s="24" t="s">
        <v>70</v>
      </c>
      <c r="C393" s="24" t="s">
        <v>71</v>
      </c>
      <c r="D393" s="103" t="s">
        <v>116</v>
      </c>
      <c r="E393" s="26" t="s">
        <v>24</v>
      </c>
      <c r="F393" s="34"/>
      <c r="G393" s="35"/>
      <c r="H393" s="118" t="s">
        <v>1187</v>
      </c>
      <c r="I393" s="14"/>
      <c r="J393" s="5" t="s">
        <v>117</v>
      </c>
      <c r="K393" s="6"/>
      <c r="L393" s="35"/>
      <c r="M393" s="115" t="s">
        <v>1187</v>
      </c>
      <c r="O393" s="5" t="s">
        <v>117</v>
      </c>
      <c r="P393" s="124">
        <v>320</v>
      </c>
      <c r="Q393" s="25">
        <v>44056</v>
      </c>
      <c r="R393" s="25">
        <v>44056</v>
      </c>
      <c r="S393" s="124">
        <v>320</v>
      </c>
    </row>
    <row r="394" spans="1:19" s="27" customFormat="1" ht="27" customHeight="1">
      <c r="A394" s="43" t="s">
        <v>881</v>
      </c>
      <c r="B394" s="24" t="s">
        <v>70</v>
      </c>
      <c r="C394" s="24" t="s">
        <v>71</v>
      </c>
      <c r="D394" s="103" t="s">
        <v>882</v>
      </c>
      <c r="E394" s="26" t="s">
        <v>24</v>
      </c>
      <c r="F394" s="34"/>
      <c r="G394" s="35"/>
      <c r="H394" s="116" t="s">
        <v>1224</v>
      </c>
      <c r="I394" s="14"/>
      <c r="J394" s="5" t="s">
        <v>294</v>
      </c>
      <c r="K394" s="6"/>
      <c r="L394" s="35"/>
      <c r="M394" s="115" t="s">
        <v>1224</v>
      </c>
      <c r="O394" s="5" t="s">
        <v>294</v>
      </c>
      <c r="P394" s="124">
        <v>950</v>
      </c>
      <c r="Q394" s="25">
        <v>44057</v>
      </c>
      <c r="R394" s="25">
        <v>44073</v>
      </c>
      <c r="S394" s="124">
        <v>950</v>
      </c>
    </row>
    <row r="395" spans="1:19" s="27" customFormat="1" ht="27" customHeight="1">
      <c r="A395" s="43" t="s">
        <v>884</v>
      </c>
      <c r="B395" s="24" t="s">
        <v>70</v>
      </c>
      <c r="C395" s="24" t="s">
        <v>71</v>
      </c>
      <c r="D395" s="103" t="s">
        <v>107</v>
      </c>
      <c r="E395" s="26" t="s">
        <v>24</v>
      </c>
      <c r="F395" s="34"/>
      <c r="G395" s="35"/>
      <c r="H395" s="118" t="s">
        <v>1186</v>
      </c>
      <c r="I395" s="16"/>
      <c r="J395" s="5" t="s">
        <v>113</v>
      </c>
      <c r="K395" s="6"/>
      <c r="L395" s="35"/>
      <c r="M395" s="115" t="s">
        <v>1186</v>
      </c>
      <c r="O395" s="5" t="s">
        <v>113</v>
      </c>
      <c r="P395" s="124">
        <v>1738.67</v>
      </c>
      <c r="Q395" s="25">
        <v>44060</v>
      </c>
      <c r="R395" s="25">
        <v>44060</v>
      </c>
      <c r="S395" s="124">
        <v>1738.67</v>
      </c>
    </row>
    <row r="396" spans="1:19" s="27" customFormat="1" ht="27" customHeight="1">
      <c r="A396" s="43" t="s">
        <v>885</v>
      </c>
      <c r="B396" s="24" t="s">
        <v>70</v>
      </c>
      <c r="C396" s="24" t="s">
        <v>71</v>
      </c>
      <c r="D396" s="103" t="s">
        <v>107</v>
      </c>
      <c r="E396" s="26" t="s">
        <v>24</v>
      </c>
      <c r="F396" s="34"/>
      <c r="G396" s="35"/>
      <c r="H396" s="118" t="s">
        <v>1192</v>
      </c>
      <c r="I396" s="14"/>
      <c r="J396" s="5" t="s">
        <v>139</v>
      </c>
      <c r="K396" s="6"/>
      <c r="L396" s="35"/>
      <c r="M396" s="115" t="s">
        <v>1192</v>
      </c>
      <c r="O396" s="5" t="s">
        <v>139</v>
      </c>
      <c r="P396" s="124">
        <v>268.49</v>
      </c>
      <c r="Q396" s="25">
        <v>44060</v>
      </c>
      <c r="R396" s="25">
        <v>44060</v>
      </c>
      <c r="S396" s="124">
        <v>268.49</v>
      </c>
    </row>
    <row r="397" spans="1:19" s="27" customFormat="1" ht="27" customHeight="1">
      <c r="A397" s="43" t="s">
        <v>886</v>
      </c>
      <c r="B397" s="24" t="s">
        <v>70</v>
      </c>
      <c r="C397" s="24" t="s">
        <v>71</v>
      </c>
      <c r="D397" s="103" t="s">
        <v>83</v>
      </c>
      <c r="E397" s="26" t="s">
        <v>24</v>
      </c>
      <c r="F397" s="34"/>
      <c r="G397" s="35"/>
      <c r="H397" s="115">
        <v>1695371003</v>
      </c>
      <c r="I397" s="14"/>
      <c r="J397" s="5" t="s">
        <v>887</v>
      </c>
      <c r="K397" s="6"/>
      <c r="L397" s="35"/>
      <c r="M397" s="115">
        <v>1695371003</v>
      </c>
      <c r="O397" s="5" t="s">
        <v>887</v>
      </c>
      <c r="P397" s="124">
        <v>5459.52</v>
      </c>
      <c r="Q397" s="25">
        <v>44061</v>
      </c>
      <c r="R397" s="25">
        <v>44061</v>
      </c>
      <c r="S397" s="124">
        <v>5459.52</v>
      </c>
    </row>
    <row r="398" spans="1:19" s="27" customFormat="1" ht="27" customHeight="1">
      <c r="A398" s="43" t="s">
        <v>888</v>
      </c>
      <c r="B398" s="24" t="s">
        <v>70</v>
      </c>
      <c r="C398" s="24" t="s">
        <v>71</v>
      </c>
      <c r="D398" s="103" t="s">
        <v>889</v>
      </c>
      <c r="E398" s="26" t="s">
        <v>24</v>
      </c>
      <c r="F398" s="34"/>
      <c r="G398" s="35"/>
      <c r="H398" s="118" t="s">
        <v>1196</v>
      </c>
      <c r="I398" s="14"/>
      <c r="J398" s="5" t="s">
        <v>152</v>
      </c>
      <c r="K398" s="6"/>
      <c r="L398" s="35"/>
      <c r="M398" s="115" t="s">
        <v>1196</v>
      </c>
      <c r="O398" s="5" t="s">
        <v>152</v>
      </c>
      <c r="P398" s="124">
        <v>336.07</v>
      </c>
      <c r="Q398" s="25">
        <v>44061</v>
      </c>
      <c r="R398" s="25">
        <v>44061</v>
      </c>
      <c r="S398" s="124">
        <v>336.07</v>
      </c>
    </row>
    <row r="399" spans="1:19" s="27" customFormat="1" ht="27" customHeight="1">
      <c r="A399" s="43" t="s">
        <v>892</v>
      </c>
      <c r="B399" s="24" t="s">
        <v>70</v>
      </c>
      <c r="C399" s="24" t="s">
        <v>71</v>
      </c>
      <c r="D399" s="103" t="s">
        <v>401</v>
      </c>
      <c r="E399" s="26" t="s">
        <v>27</v>
      </c>
      <c r="F399" s="34"/>
      <c r="G399" s="35"/>
      <c r="H399" s="118" t="s">
        <v>1263</v>
      </c>
      <c r="I399" s="14"/>
      <c r="J399" s="5" t="s">
        <v>750</v>
      </c>
      <c r="K399" s="6"/>
      <c r="L399" s="35"/>
      <c r="M399" s="140" t="s">
        <v>1263</v>
      </c>
      <c r="O399" s="5" t="s">
        <v>750</v>
      </c>
      <c r="P399" s="124">
        <v>6587.26</v>
      </c>
      <c r="Q399" s="25">
        <v>44067</v>
      </c>
      <c r="R399" s="25">
        <v>44075</v>
      </c>
      <c r="S399" s="124">
        <v>6587.26</v>
      </c>
    </row>
    <row r="400" spans="1:19" s="27" customFormat="1" ht="27" customHeight="1">
      <c r="A400" s="43" t="s">
        <v>893</v>
      </c>
      <c r="B400" s="24" t="s">
        <v>70</v>
      </c>
      <c r="C400" s="24" t="s">
        <v>71</v>
      </c>
      <c r="D400" s="17" t="s">
        <v>96</v>
      </c>
      <c r="E400" s="26" t="s">
        <v>24</v>
      </c>
      <c r="F400" s="34"/>
      <c r="G400" s="35"/>
      <c r="H400" s="115" t="s">
        <v>1181</v>
      </c>
      <c r="I400" s="14"/>
      <c r="J400" s="14" t="s">
        <v>756</v>
      </c>
      <c r="K400" s="6"/>
      <c r="L400" s="35"/>
      <c r="M400" s="140" t="s">
        <v>1181</v>
      </c>
      <c r="O400" s="14" t="s">
        <v>756</v>
      </c>
      <c r="P400" s="124">
        <v>909.08</v>
      </c>
      <c r="Q400" s="25">
        <v>44067</v>
      </c>
      <c r="R400" s="25">
        <v>44067</v>
      </c>
      <c r="S400" s="124">
        <v>909.08</v>
      </c>
    </row>
    <row r="401" spans="1:19" s="27" customFormat="1" ht="27" customHeight="1">
      <c r="A401" s="43" t="s">
        <v>894</v>
      </c>
      <c r="B401" s="24" t="s">
        <v>70</v>
      </c>
      <c r="C401" s="24" t="s">
        <v>71</v>
      </c>
      <c r="D401" s="17" t="s">
        <v>891</v>
      </c>
      <c r="E401" s="26" t="s">
        <v>24</v>
      </c>
      <c r="F401" s="34"/>
      <c r="G401" s="35"/>
      <c r="H401" s="118" t="s">
        <v>1186</v>
      </c>
      <c r="I401" s="16"/>
      <c r="J401" s="5" t="s">
        <v>113</v>
      </c>
      <c r="K401" s="6"/>
      <c r="L401" s="35"/>
      <c r="M401" s="140" t="s">
        <v>1186</v>
      </c>
      <c r="O401" s="5" t="s">
        <v>113</v>
      </c>
      <c r="P401" s="124">
        <v>253.49</v>
      </c>
      <c r="Q401" s="25">
        <v>44067</v>
      </c>
      <c r="R401" s="25">
        <v>44067</v>
      </c>
      <c r="S401" s="124">
        <v>253.49</v>
      </c>
    </row>
    <row r="402" spans="1:19" s="27" customFormat="1" ht="27" customHeight="1">
      <c r="A402" s="43" t="s">
        <v>895</v>
      </c>
      <c r="B402" s="24" t="s">
        <v>70</v>
      </c>
      <c r="C402" s="24" t="s">
        <v>71</v>
      </c>
      <c r="D402" s="17" t="s">
        <v>891</v>
      </c>
      <c r="E402" s="26" t="s">
        <v>24</v>
      </c>
      <c r="F402" s="34"/>
      <c r="G402" s="35"/>
      <c r="H402" s="118" t="s">
        <v>1194</v>
      </c>
      <c r="I402" s="14"/>
      <c r="J402" s="5" t="s">
        <v>146</v>
      </c>
      <c r="K402" s="6"/>
      <c r="L402" s="35"/>
      <c r="M402" s="140" t="s">
        <v>1194</v>
      </c>
      <c r="O402" s="5" t="s">
        <v>146</v>
      </c>
      <c r="P402" s="124">
        <v>4034.07</v>
      </c>
      <c r="Q402" s="25">
        <v>44067</v>
      </c>
      <c r="R402" s="25">
        <v>44067</v>
      </c>
      <c r="S402" s="124">
        <v>4034.07</v>
      </c>
    </row>
    <row r="403" spans="1:19" s="27" customFormat="1" ht="27" customHeight="1">
      <c r="A403" s="43" t="s">
        <v>896</v>
      </c>
      <c r="B403" s="24" t="s">
        <v>70</v>
      </c>
      <c r="C403" s="24" t="s">
        <v>71</v>
      </c>
      <c r="D403" s="17" t="s">
        <v>107</v>
      </c>
      <c r="E403" s="26" t="s">
        <v>24</v>
      </c>
      <c r="F403" s="34"/>
      <c r="G403" s="35"/>
      <c r="H403" s="119" t="s">
        <v>1185</v>
      </c>
      <c r="I403" s="14"/>
      <c r="J403" s="5" t="s">
        <v>108</v>
      </c>
      <c r="K403" s="6"/>
      <c r="L403" s="35"/>
      <c r="M403" s="140" t="s">
        <v>1185</v>
      </c>
      <c r="O403" s="5" t="s">
        <v>108</v>
      </c>
      <c r="P403" s="124">
        <v>697.98</v>
      </c>
      <c r="Q403" s="25">
        <v>44067</v>
      </c>
      <c r="R403" s="25">
        <v>44067</v>
      </c>
      <c r="S403" s="124">
        <v>697.98</v>
      </c>
    </row>
    <row r="404" spans="1:19" s="27" customFormat="1" ht="27" customHeight="1">
      <c r="A404" s="43" t="s">
        <v>897</v>
      </c>
      <c r="B404" s="24" t="s">
        <v>70</v>
      </c>
      <c r="C404" s="24" t="s">
        <v>71</v>
      </c>
      <c r="D404" s="17" t="s">
        <v>898</v>
      </c>
      <c r="E404" s="26" t="s">
        <v>24</v>
      </c>
      <c r="F404" s="34"/>
      <c r="G404" s="35"/>
      <c r="H404" s="115" t="s">
        <v>1275</v>
      </c>
      <c r="I404" s="14"/>
      <c r="J404" s="5" t="s">
        <v>899</v>
      </c>
      <c r="K404" s="6"/>
      <c r="L404" s="35"/>
      <c r="M404" s="140" t="s">
        <v>1275</v>
      </c>
      <c r="O404" s="5" t="s">
        <v>899</v>
      </c>
      <c r="P404" s="124">
        <v>4064.41</v>
      </c>
      <c r="Q404" s="25">
        <v>44067</v>
      </c>
      <c r="R404" s="25">
        <v>44444</v>
      </c>
      <c r="S404" s="124">
        <v>4064.41</v>
      </c>
    </row>
    <row r="405" spans="1:19" s="27" customFormat="1" ht="27" customHeight="1">
      <c r="A405" s="43" t="s">
        <v>900</v>
      </c>
      <c r="B405" s="24" t="s">
        <v>70</v>
      </c>
      <c r="C405" s="24" t="s">
        <v>71</v>
      </c>
      <c r="D405" s="17" t="s">
        <v>241</v>
      </c>
      <c r="E405" s="26" t="s">
        <v>24</v>
      </c>
      <c r="F405" s="34"/>
      <c r="G405" s="35"/>
      <c r="H405" s="119" t="s">
        <v>1205</v>
      </c>
      <c r="I405" s="14"/>
      <c r="J405" s="5" t="s">
        <v>185</v>
      </c>
      <c r="K405" s="6"/>
      <c r="L405" s="35"/>
      <c r="M405" s="140" t="s">
        <v>1205</v>
      </c>
      <c r="O405" s="5" t="s">
        <v>185</v>
      </c>
      <c r="P405" s="124">
        <v>528</v>
      </c>
      <c r="Q405" s="25">
        <v>44067</v>
      </c>
      <c r="R405" s="25">
        <v>44076</v>
      </c>
      <c r="S405" s="124">
        <v>528</v>
      </c>
    </row>
    <row r="406" spans="1:19" s="27" customFormat="1" ht="27" customHeight="1">
      <c r="A406" s="43" t="s">
        <v>1016</v>
      </c>
      <c r="B406" s="24" t="s">
        <v>70</v>
      </c>
      <c r="C406" s="24" t="s">
        <v>71</v>
      </c>
      <c r="D406" s="17" t="s">
        <v>901</v>
      </c>
      <c r="E406" s="26" t="s">
        <v>24</v>
      </c>
      <c r="F406" s="34"/>
      <c r="G406" s="35"/>
      <c r="H406" s="24" t="s">
        <v>1276</v>
      </c>
      <c r="I406" s="14"/>
      <c r="J406" s="5" t="s">
        <v>902</v>
      </c>
      <c r="K406" s="6"/>
      <c r="L406" s="35"/>
      <c r="M406" s="140" t="s">
        <v>1276</v>
      </c>
      <c r="O406" s="5" t="s">
        <v>902</v>
      </c>
      <c r="P406" s="124">
        <v>300</v>
      </c>
      <c r="Q406" s="25">
        <v>44070</v>
      </c>
      <c r="R406" s="25">
        <v>44075</v>
      </c>
      <c r="S406" s="124">
        <f>150+150</f>
        <v>300</v>
      </c>
    </row>
    <row r="407" spans="1:19" s="27" customFormat="1" ht="27" customHeight="1">
      <c r="A407" s="43" t="s">
        <v>903</v>
      </c>
      <c r="B407" s="24" t="s">
        <v>70</v>
      </c>
      <c r="C407" s="24" t="s">
        <v>71</v>
      </c>
      <c r="D407" s="17" t="s">
        <v>401</v>
      </c>
      <c r="E407" s="26" t="s">
        <v>27</v>
      </c>
      <c r="F407" s="34"/>
      <c r="G407" s="35"/>
      <c r="H407" s="140" t="s">
        <v>1263</v>
      </c>
      <c r="I407" s="14"/>
      <c r="J407" s="5" t="s">
        <v>750</v>
      </c>
      <c r="K407" s="6"/>
      <c r="L407" s="35"/>
      <c r="M407" s="140" t="s">
        <v>1263</v>
      </c>
      <c r="O407" s="5" t="s">
        <v>750</v>
      </c>
      <c r="P407" s="123">
        <v>5586.55</v>
      </c>
      <c r="Q407" s="25">
        <v>44074</v>
      </c>
      <c r="R407" s="25">
        <v>44082</v>
      </c>
      <c r="S407" s="123">
        <v>5586.55</v>
      </c>
    </row>
    <row r="408" spans="1:19" s="27" customFormat="1" ht="27" customHeight="1">
      <c r="A408" s="43" t="s">
        <v>904</v>
      </c>
      <c r="B408" s="24" t="s">
        <v>70</v>
      </c>
      <c r="C408" s="24" t="s">
        <v>71</v>
      </c>
      <c r="D408" s="17" t="s">
        <v>236</v>
      </c>
      <c r="E408" s="26" t="s">
        <v>24</v>
      </c>
      <c r="F408" s="34"/>
      <c r="G408" s="35"/>
      <c r="H408" s="115" t="s">
        <v>1174</v>
      </c>
      <c r="I408" s="14"/>
      <c r="J408" s="5" t="s">
        <v>80</v>
      </c>
      <c r="K408" s="6"/>
      <c r="L408" s="35"/>
      <c r="M408" s="140" t="s">
        <v>1174</v>
      </c>
      <c r="O408" s="5" t="s">
        <v>80</v>
      </c>
      <c r="P408" s="124">
        <v>420</v>
      </c>
      <c r="Q408" s="25" t="s">
        <v>905</v>
      </c>
      <c r="R408" s="25">
        <v>44084</v>
      </c>
      <c r="S408" s="124">
        <v>420</v>
      </c>
    </row>
    <row r="409" spans="1:19" s="27" customFormat="1" ht="27" customHeight="1">
      <c r="A409" s="43" t="s">
        <v>906</v>
      </c>
      <c r="B409" s="24" t="s">
        <v>70</v>
      </c>
      <c r="C409" s="24" t="s">
        <v>71</v>
      </c>
      <c r="D409" s="17" t="s">
        <v>907</v>
      </c>
      <c r="E409" s="26" t="s">
        <v>24</v>
      </c>
      <c r="F409" s="34"/>
      <c r="G409" s="35"/>
      <c r="H409" s="118" t="s">
        <v>1196</v>
      </c>
      <c r="I409" s="14"/>
      <c r="J409" s="5" t="s">
        <v>152</v>
      </c>
      <c r="K409" s="6"/>
      <c r="L409" s="35"/>
      <c r="M409" s="140" t="s">
        <v>1196</v>
      </c>
      <c r="O409" s="5" t="s">
        <v>152</v>
      </c>
      <c r="P409" s="124">
        <v>48</v>
      </c>
      <c r="Q409" s="25">
        <v>44076</v>
      </c>
      <c r="R409" s="25">
        <v>44077</v>
      </c>
      <c r="S409" s="124">
        <v>48</v>
      </c>
    </row>
    <row r="410" spans="1:19" s="27" customFormat="1" ht="27" customHeight="1">
      <c r="A410" s="43" t="s">
        <v>909</v>
      </c>
      <c r="B410" s="24" t="s">
        <v>70</v>
      </c>
      <c r="C410" s="24" t="s">
        <v>71</v>
      </c>
      <c r="D410" s="17" t="s">
        <v>908</v>
      </c>
      <c r="E410" s="26" t="s">
        <v>24</v>
      </c>
      <c r="F410" s="34"/>
      <c r="G410" s="35"/>
      <c r="H410" s="117" t="s">
        <v>1230</v>
      </c>
      <c r="I410" s="14"/>
      <c r="J410" s="5" t="s">
        <v>333</v>
      </c>
      <c r="K410" s="6"/>
      <c r="L410" s="35"/>
      <c r="M410" s="140" t="s">
        <v>1230</v>
      </c>
      <c r="O410" s="5" t="s">
        <v>333</v>
      </c>
      <c r="P410" s="124">
        <v>312</v>
      </c>
      <c r="Q410" s="25">
        <v>44076</v>
      </c>
      <c r="R410" s="25">
        <v>44084</v>
      </c>
      <c r="S410" s="124">
        <v>312</v>
      </c>
    </row>
    <row r="411" spans="1:19" s="27" customFormat="1" ht="27" customHeight="1">
      <c r="A411" s="43" t="s">
        <v>910</v>
      </c>
      <c r="B411" s="24" t="s">
        <v>70</v>
      </c>
      <c r="C411" s="24" t="s">
        <v>71</v>
      </c>
      <c r="D411" s="17" t="s">
        <v>911</v>
      </c>
      <c r="E411" s="26" t="s">
        <v>24</v>
      </c>
      <c r="F411" s="34"/>
      <c r="G411" s="35"/>
      <c r="H411" s="117">
        <v>14983261000</v>
      </c>
      <c r="I411" s="14"/>
      <c r="J411" s="14" t="s">
        <v>950</v>
      </c>
      <c r="K411" s="6"/>
      <c r="L411" s="35"/>
      <c r="M411" s="140">
        <v>14983261000</v>
      </c>
      <c r="O411" s="14" t="s">
        <v>950</v>
      </c>
      <c r="P411" s="124">
        <v>1250</v>
      </c>
      <c r="Q411" s="25">
        <v>44077</v>
      </c>
      <c r="R411" s="25">
        <v>44084</v>
      </c>
      <c r="S411" s="124">
        <v>1250</v>
      </c>
    </row>
    <row r="412" spans="1:19" s="27" customFormat="1" ht="27" customHeight="1">
      <c r="A412" s="43" t="s">
        <v>912</v>
      </c>
      <c r="B412" s="24" t="s">
        <v>70</v>
      </c>
      <c r="C412" s="24" t="s">
        <v>71</v>
      </c>
      <c r="D412" s="103" t="s">
        <v>401</v>
      </c>
      <c r="E412" s="26" t="s">
        <v>27</v>
      </c>
      <c r="F412" s="34"/>
      <c r="G412" s="35"/>
      <c r="H412" s="117" t="s">
        <v>1263</v>
      </c>
      <c r="I412" s="14"/>
      <c r="J412" s="5" t="s">
        <v>750</v>
      </c>
      <c r="K412" s="6"/>
      <c r="L412" s="35"/>
      <c r="M412" s="140" t="s">
        <v>1263</v>
      </c>
      <c r="O412" s="5" t="s">
        <v>750</v>
      </c>
      <c r="P412" s="124">
        <v>4558.53</v>
      </c>
      <c r="Q412" s="25">
        <v>44081</v>
      </c>
      <c r="R412" s="25">
        <v>44089</v>
      </c>
      <c r="S412" s="124">
        <v>4558.53</v>
      </c>
    </row>
    <row r="413" spans="1:19" s="27" customFormat="1" ht="27" customHeight="1">
      <c r="A413" s="43" t="s">
        <v>913</v>
      </c>
      <c r="B413" s="24" t="s">
        <v>70</v>
      </c>
      <c r="C413" s="24" t="s">
        <v>71</v>
      </c>
      <c r="D413" s="17" t="s">
        <v>680</v>
      </c>
      <c r="E413" s="26" t="s">
        <v>24</v>
      </c>
      <c r="F413" s="34"/>
      <c r="G413" s="35"/>
      <c r="H413" s="117" t="s">
        <v>1230</v>
      </c>
      <c r="I413" s="14"/>
      <c r="J413" s="5" t="s">
        <v>333</v>
      </c>
      <c r="K413" s="6"/>
      <c r="L413" s="35"/>
      <c r="M413" s="140" t="s">
        <v>1230</v>
      </c>
      <c r="O413" s="5" t="s">
        <v>333</v>
      </c>
      <c r="P413" s="124">
        <v>430</v>
      </c>
      <c r="Q413" s="25">
        <v>44081</v>
      </c>
      <c r="R413" s="25" t="s">
        <v>914</v>
      </c>
      <c r="S413" s="124">
        <v>430</v>
      </c>
    </row>
    <row r="414" spans="1:19" s="27" customFormat="1" ht="27" customHeight="1">
      <c r="A414" s="43" t="s">
        <v>1062</v>
      </c>
      <c r="B414" s="24" t="s">
        <v>70</v>
      </c>
      <c r="C414" s="24" t="s">
        <v>71</v>
      </c>
      <c r="D414" s="17" t="s">
        <v>172</v>
      </c>
      <c r="E414" s="26" t="s">
        <v>24</v>
      </c>
      <c r="F414" s="34"/>
      <c r="G414" s="35"/>
      <c r="H414" s="118" t="s">
        <v>1194</v>
      </c>
      <c r="I414" s="14"/>
      <c r="J414" s="5" t="s">
        <v>146</v>
      </c>
      <c r="K414" s="6"/>
      <c r="L414" s="35"/>
      <c r="M414" s="140" t="s">
        <v>1194</v>
      </c>
      <c r="O414" s="5" t="s">
        <v>146</v>
      </c>
      <c r="P414" s="124">
        <v>470</v>
      </c>
      <c r="Q414" s="25">
        <v>44082</v>
      </c>
      <c r="R414" s="25">
        <v>44089</v>
      </c>
      <c r="S414" s="124">
        <v>470</v>
      </c>
    </row>
    <row r="415" spans="1:19" s="27" customFormat="1" ht="27" customHeight="1">
      <c r="A415" s="43" t="s">
        <v>915</v>
      </c>
      <c r="B415" s="24" t="s">
        <v>70</v>
      </c>
      <c r="C415" s="24" t="s">
        <v>71</v>
      </c>
      <c r="D415" s="17" t="s">
        <v>916</v>
      </c>
      <c r="E415" s="26" t="s">
        <v>24</v>
      </c>
      <c r="F415" s="34"/>
      <c r="G415" s="35"/>
      <c r="H415" s="115" t="s">
        <v>1242</v>
      </c>
      <c r="I415" s="14"/>
      <c r="J415" s="5" t="s">
        <v>417</v>
      </c>
      <c r="K415" s="6"/>
      <c r="L415" s="35"/>
      <c r="M415" s="140" t="s">
        <v>1242</v>
      </c>
      <c r="O415" s="5" t="s">
        <v>417</v>
      </c>
      <c r="P415" s="124">
        <v>225</v>
      </c>
      <c r="Q415" s="25">
        <v>44082</v>
      </c>
      <c r="R415" s="25">
        <v>44089</v>
      </c>
      <c r="S415" s="124"/>
    </row>
    <row r="416" spans="1:19" s="27" customFormat="1" ht="27" customHeight="1">
      <c r="A416" s="43" t="s">
        <v>917</v>
      </c>
      <c r="B416" s="24" t="s">
        <v>70</v>
      </c>
      <c r="C416" s="24" t="s">
        <v>71</v>
      </c>
      <c r="D416" s="17" t="s">
        <v>918</v>
      </c>
      <c r="E416" s="26" t="s">
        <v>24</v>
      </c>
      <c r="F416" s="34"/>
      <c r="G416" s="35"/>
      <c r="H416" s="117" t="s">
        <v>1217</v>
      </c>
      <c r="I416" s="14"/>
      <c r="J416" s="5" t="s">
        <v>254</v>
      </c>
      <c r="K416" s="6"/>
      <c r="L416" s="35"/>
      <c r="M416" s="140" t="s">
        <v>1217</v>
      </c>
      <c r="O416" s="5" t="s">
        <v>254</v>
      </c>
      <c r="P416" s="124">
        <v>630</v>
      </c>
      <c r="Q416" s="25">
        <v>44085</v>
      </c>
      <c r="R416" s="25">
        <v>44094</v>
      </c>
      <c r="S416" s="124">
        <v>630</v>
      </c>
    </row>
    <row r="417" spans="1:19" s="27" customFormat="1" ht="27" customHeight="1">
      <c r="A417" s="43" t="s">
        <v>922</v>
      </c>
      <c r="B417" s="24" t="s">
        <v>70</v>
      </c>
      <c r="C417" s="24" t="s">
        <v>71</v>
      </c>
      <c r="D417" s="17" t="s">
        <v>921</v>
      </c>
      <c r="E417" s="26" t="s">
        <v>24</v>
      </c>
      <c r="F417" s="34"/>
      <c r="G417" s="35"/>
      <c r="H417" s="117" t="s">
        <v>1277</v>
      </c>
      <c r="I417" s="14"/>
      <c r="J417" s="5" t="s">
        <v>920</v>
      </c>
      <c r="K417" s="6"/>
      <c r="L417" s="35"/>
      <c r="M417" s="140" t="s">
        <v>1277</v>
      </c>
      <c r="O417" s="5" t="s">
        <v>920</v>
      </c>
      <c r="P417" s="124">
        <v>1800</v>
      </c>
      <c r="Q417" s="25">
        <v>44088</v>
      </c>
      <c r="R417" s="25">
        <v>44105</v>
      </c>
      <c r="S417" s="124">
        <v>1800</v>
      </c>
    </row>
    <row r="418" spans="1:19" s="27" customFormat="1" ht="27" customHeight="1">
      <c r="A418" s="43" t="s">
        <v>919</v>
      </c>
      <c r="B418" s="24" t="s">
        <v>70</v>
      </c>
      <c r="C418" s="24" t="s">
        <v>71</v>
      </c>
      <c r="D418" s="17" t="s">
        <v>474</v>
      </c>
      <c r="E418" s="26" t="s">
        <v>24</v>
      </c>
      <c r="F418" s="34"/>
      <c r="G418" s="35"/>
      <c r="H418" s="30" t="s">
        <v>1245</v>
      </c>
      <c r="I418" s="14"/>
      <c r="J418" s="5" t="s">
        <v>475</v>
      </c>
      <c r="K418" s="6"/>
      <c r="L418" s="35"/>
      <c r="M418" s="140" t="s">
        <v>1245</v>
      </c>
      <c r="O418" s="5" t="s">
        <v>475</v>
      </c>
      <c r="P418" s="124">
        <v>730.7</v>
      </c>
      <c r="Q418" s="25">
        <v>44088</v>
      </c>
      <c r="R418" s="25">
        <v>44094</v>
      </c>
      <c r="S418" s="124">
        <v>730.7</v>
      </c>
    </row>
    <row r="419" spans="1:19" s="27" customFormat="1" ht="27" customHeight="1">
      <c r="A419" s="43" t="s">
        <v>1017</v>
      </c>
      <c r="B419" s="24" t="s">
        <v>70</v>
      </c>
      <c r="C419" s="24" t="s">
        <v>71</v>
      </c>
      <c r="D419" s="17" t="s">
        <v>401</v>
      </c>
      <c r="E419" s="26" t="s">
        <v>27</v>
      </c>
      <c r="F419" s="34"/>
      <c r="G419" s="35"/>
      <c r="H419" s="140" t="s">
        <v>1263</v>
      </c>
      <c r="I419" s="14"/>
      <c r="J419" s="5" t="s">
        <v>750</v>
      </c>
      <c r="K419" s="6"/>
      <c r="L419" s="35"/>
      <c r="M419" s="140" t="s">
        <v>1263</v>
      </c>
      <c r="O419" s="5" t="s">
        <v>750</v>
      </c>
      <c r="P419" s="124">
        <v>5492.93</v>
      </c>
      <c r="Q419" s="25">
        <v>44088</v>
      </c>
      <c r="R419" s="25">
        <v>44096</v>
      </c>
      <c r="S419" s="124">
        <v>5492.93</v>
      </c>
    </row>
    <row r="420" spans="1:19" s="27" customFormat="1" ht="27" customHeight="1">
      <c r="A420" s="43" t="s">
        <v>923</v>
      </c>
      <c r="B420" s="24" t="s">
        <v>70</v>
      </c>
      <c r="C420" s="24" t="s">
        <v>71</v>
      </c>
      <c r="D420" s="17" t="s">
        <v>196</v>
      </c>
      <c r="E420" s="26" t="s">
        <v>24</v>
      </c>
      <c r="F420" s="34"/>
      <c r="G420" s="35"/>
      <c r="H420" s="118" t="s">
        <v>1206</v>
      </c>
      <c r="I420" s="14"/>
      <c r="J420" s="5" t="s">
        <v>195</v>
      </c>
      <c r="K420" s="6"/>
      <c r="L420" s="35"/>
      <c r="M420" s="115" t="s">
        <v>1206</v>
      </c>
      <c r="O420" s="5" t="s">
        <v>195</v>
      </c>
      <c r="P420" s="124">
        <v>480.48</v>
      </c>
      <c r="Q420" s="25">
        <v>44088</v>
      </c>
      <c r="R420" s="25">
        <v>44096</v>
      </c>
      <c r="S420" s="124">
        <v>480.48</v>
      </c>
    </row>
    <row r="421" spans="1:19" s="27" customFormat="1" ht="27" customHeight="1">
      <c r="A421" s="43" t="s">
        <v>924</v>
      </c>
      <c r="B421" s="24" t="s">
        <v>70</v>
      </c>
      <c r="C421" s="24" t="s">
        <v>71</v>
      </c>
      <c r="D421" s="17" t="s">
        <v>925</v>
      </c>
      <c r="E421" s="26" t="s">
        <v>24</v>
      </c>
      <c r="F421" s="34"/>
      <c r="G421" s="35"/>
      <c r="H421" s="117" t="s">
        <v>1217</v>
      </c>
      <c r="I421" s="14"/>
      <c r="J421" s="5" t="s">
        <v>254</v>
      </c>
      <c r="K421" s="6"/>
      <c r="L421" s="35"/>
      <c r="M421" s="115" t="s">
        <v>1217</v>
      </c>
      <c r="O421" s="5" t="s">
        <v>254</v>
      </c>
      <c r="P421" s="124">
        <v>2664</v>
      </c>
      <c r="Q421" s="25">
        <v>44089</v>
      </c>
      <c r="R421" s="25">
        <v>44094</v>
      </c>
      <c r="S421" s="124">
        <v>2664</v>
      </c>
    </row>
    <row r="422" spans="1:19" s="27" customFormat="1" ht="27" customHeight="1">
      <c r="A422" s="43" t="s">
        <v>927</v>
      </c>
      <c r="B422" s="24" t="s">
        <v>70</v>
      </c>
      <c r="C422" s="24" t="s">
        <v>71</v>
      </c>
      <c r="D422" s="17" t="s">
        <v>926</v>
      </c>
      <c r="E422" s="26" t="s">
        <v>24</v>
      </c>
      <c r="F422" s="34"/>
      <c r="G422" s="35"/>
      <c r="H422" s="120" t="s">
        <v>1272</v>
      </c>
      <c r="I422" s="14"/>
      <c r="J422" s="5" t="s">
        <v>890</v>
      </c>
      <c r="K422" s="6"/>
      <c r="L422" s="35"/>
      <c r="M422" s="120" t="s">
        <v>1272</v>
      </c>
      <c r="O422" s="5" t="s">
        <v>890</v>
      </c>
      <c r="P422" s="124">
        <v>1675</v>
      </c>
      <c r="Q422" s="25">
        <v>44092</v>
      </c>
      <c r="R422" s="25">
        <v>44099</v>
      </c>
      <c r="S422" s="124">
        <v>1675</v>
      </c>
    </row>
    <row r="423" spans="1:19" s="27" customFormat="1" ht="27" customHeight="1">
      <c r="A423" s="43" t="s">
        <v>1018</v>
      </c>
      <c r="B423" s="24" t="s">
        <v>70</v>
      </c>
      <c r="C423" s="24" t="s">
        <v>71</v>
      </c>
      <c r="D423" s="17" t="s">
        <v>172</v>
      </c>
      <c r="E423" s="26" t="s">
        <v>24</v>
      </c>
      <c r="F423" s="34"/>
      <c r="G423" s="35"/>
      <c r="H423" s="117" t="s">
        <v>1222</v>
      </c>
      <c r="I423" s="14"/>
      <c r="J423" s="5" t="s">
        <v>232</v>
      </c>
      <c r="K423" s="6"/>
      <c r="L423" s="35"/>
      <c r="M423" s="115" t="s">
        <v>1222</v>
      </c>
      <c r="O423" s="5" t="s">
        <v>232</v>
      </c>
      <c r="P423" s="124">
        <v>159.01</v>
      </c>
      <c r="Q423" s="25">
        <v>44092</v>
      </c>
      <c r="R423" s="25">
        <v>44099</v>
      </c>
      <c r="S423" s="124">
        <v>159.01</v>
      </c>
    </row>
    <row r="424" spans="1:19" s="27" customFormat="1" ht="27" customHeight="1">
      <c r="A424" s="43" t="s">
        <v>928</v>
      </c>
      <c r="B424" s="24" t="s">
        <v>70</v>
      </c>
      <c r="C424" s="24" t="s">
        <v>71</v>
      </c>
      <c r="D424" s="17" t="s">
        <v>929</v>
      </c>
      <c r="E424" s="26" t="s">
        <v>24</v>
      </c>
      <c r="F424" s="34"/>
      <c r="G424" s="35"/>
      <c r="H424" s="119" t="s">
        <v>1197</v>
      </c>
      <c r="I424" s="14"/>
      <c r="J424" s="5" t="s">
        <v>155</v>
      </c>
      <c r="K424" s="6"/>
      <c r="L424" s="35"/>
      <c r="M424" s="115" t="s">
        <v>1197</v>
      </c>
      <c r="O424" s="5" t="s">
        <v>155</v>
      </c>
      <c r="P424" s="124">
        <v>684.96</v>
      </c>
      <c r="Q424" s="25">
        <v>44095</v>
      </c>
      <c r="R424" s="25">
        <v>44130</v>
      </c>
      <c r="S424" s="124">
        <f>389.12+295.84</f>
        <v>684.96</v>
      </c>
    </row>
    <row r="425" spans="1:19" s="27" customFormat="1" ht="27" customHeight="1">
      <c r="A425" s="43" t="s">
        <v>930</v>
      </c>
      <c r="B425" s="24" t="s">
        <v>70</v>
      </c>
      <c r="C425" s="24" t="s">
        <v>71</v>
      </c>
      <c r="D425" s="17" t="s">
        <v>934</v>
      </c>
      <c r="E425" s="26" t="s">
        <v>24</v>
      </c>
      <c r="F425" s="34"/>
      <c r="G425" s="35"/>
      <c r="H425" s="134" t="s">
        <v>1278</v>
      </c>
      <c r="I425" s="14"/>
      <c r="J425" s="5" t="s">
        <v>931</v>
      </c>
      <c r="K425" s="6"/>
      <c r="L425" s="35"/>
      <c r="M425" s="134" t="s">
        <v>1278</v>
      </c>
      <c r="O425" s="5" t="s">
        <v>931</v>
      </c>
      <c r="P425" s="124">
        <v>11623.6</v>
      </c>
      <c r="Q425" s="25">
        <v>44095</v>
      </c>
      <c r="R425" s="25">
        <v>44506</v>
      </c>
      <c r="S425" s="124"/>
    </row>
    <row r="426" spans="1:19" s="27" customFormat="1" ht="27" customHeight="1">
      <c r="A426" s="43" t="s">
        <v>932</v>
      </c>
      <c r="B426" s="24" t="s">
        <v>70</v>
      </c>
      <c r="C426" s="24" t="s">
        <v>71</v>
      </c>
      <c r="D426" s="103" t="s">
        <v>401</v>
      </c>
      <c r="E426" s="26" t="s">
        <v>27</v>
      </c>
      <c r="F426" s="34"/>
      <c r="G426" s="35"/>
      <c r="H426" s="140" t="s">
        <v>1263</v>
      </c>
      <c r="I426" s="14"/>
      <c r="J426" s="5" t="s">
        <v>750</v>
      </c>
      <c r="K426" s="6"/>
      <c r="L426" s="35"/>
      <c r="M426" s="140" t="s">
        <v>1263</v>
      </c>
      <c r="O426" s="5" t="s">
        <v>750</v>
      </c>
      <c r="P426" s="124">
        <v>5492.93</v>
      </c>
      <c r="Q426" s="25">
        <v>44095</v>
      </c>
      <c r="R426" s="25">
        <v>44103</v>
      </c>
      <c r="S426" s="124">
        <v>5492.93</v>
      </c>
    </row>
    <row r="427" spans="1:19" s="27" customFormat="1" ht="27" customHeight="1">
      <c r="A427" s="43" t="s">
        <v>933</v>
      </c>
      <c r="B427" s="24" t="s">
        <v>70</v>
      </c>
      <c r="C427" s="24" t="s">
        <v>71</v>
      </c>
      <c r="D427" s="17" t="s">
        <v>172</v>
      </c>
      <c r="E427" s="26" t="s">
        <v>24</v>
      </c>
      <c r="F427" s="34"/>
      <c r="G427" s="35"/>
      <c r="H427" s="117" t="s">
        <v>1222</v>
      </c>
      <c r="I427" s="14"/>
      <c r="J427" s="5" t="s">
        <v>232</v>
      </c>
      <c r="K427" s="6"/>
      <c r="L427" s="35"/>
      <c r="M427" s="115" t="s">
        <v>1222</v>
      </c>
      <c r="O427" s="5" t="s">
        <v>232</v>
      </c>
      <c r="P427" s="124">
        <v>159.01</v>
      </c>
      <c r="Q427" s="25">
        <v>44095</v>
      </c>
      <c r="R427" s="25">
        <v>44095</v>
      </c>
      <c r="S427" s="124">
        <v>159.01</v>
      </c>
    </row>
    <row r="428" spans="1:19" s="27" customFormat="1" ht="27" customHeight="1">
      <c r="A428" s="43" t="s">
        <v>935</v>
      </c>
      <c r="B428" s="24" t="s">
        <v>70</v>
      </c>
      <c r="C428" s="24" t="s">
        <v>71</v>
      </c>
      <c r="D428" s="17" t="s">
        <v>936</v>
      </c>
      <c r="E428" s="26" t="s">
        <v>24</v>
      </c>
      <c r="F428" s="34"/>
      <c r="G428" s="35"/>
      <c r="H428" s="137" t="s">
        <v>1279</v>
      </c>
      <c r="I428" s="14"/>
      <c r="J428" s="5" t="s">
        <v>937</v>
      </c>
      <c r="K428" s="6"/>
      <c r="L428" s="35"/>
      <c r="M428" s="137" t="s">
        <v>1279</v>
      </c>
      <c r="O428" s="5" t="s">
        <v>937</v>
      </c>
      <c r="P428" s="124">
        <v>24654.2</v>
      </c>
      <c r="Q428" s="25">
        <v>44095</v>
      </c>
      <c r="R428" s="25">
        <v>44505</v>
      </c>
      <c r="S428" s="124"/>
    </row>
    <row r="429" spans="1:19" s="27" customFormat="1" ht="27" customHeight="1">
      <c r="A429" s="43" t="s">
        <v>938</v>
      </c>
      <c r="B429" s="24" t="s">
        <v>70</v>
      </c>
      <c r="C429" s="24" t="s">
        <v>71</v>
      </c>
      <c r="D429" s="17" t="s">
        <v>107</v>
      </c>
      <c r="E429" s="26" t="s">
        <v>24</v>
      </c>
      <c r="H429" s="119" t="s">
        <v>1185</v>
      </c>
      <c r="J429" s="5" t="s">
        <v>108</v>
      </c>
      <c r="M429" s="115" t="s">
        <v>1185</v>
      </c>
      <c r="O429" s="5" t="s">
        <v>108</v>
      </c>
      <c r="P429" s="124">
        <v>535.41</v>
      </c>
      <c r="Q429" s="25">
        <v>44097</v>
      </c>
      <c r="R429" s="25">
        <v>44097</v>
      </c>
      <c r="S429" s="124">
        <v>535.41</v>
      </c>
    </row>
    <row r="430" spans="1:19" s="27" customFormat="1" ht="27" customHeight="1">
      <c r="A430" s="43" t="s">
        <v>940</v>
      </c>
      <c r="B430" s="24" t="s">
        <v>70</v>
      </c>
      <c r="C430" s="24" t="s">
        <v>71</v>
      </c>
      <c r="D430" s="17" t="s">
        <v>101</v>
      </c>
      <c r="E430" s="26" t="s">
        <v>24</v>
      </c>
      <c r="F430" s="34"/>
      <c r="G430" s="35"/>
      <c r="H430" s="137" t="s">
        <v>1279</v>
      </c>
      <c r="I430" s="14"/>
      <c r="J430" s="5" t="s">
        <v>102</v>
      </c>
      <c r="K430" s="6"/>
      <c r="L430" s="35"/>
      <c r="M430" s="137" t="s">
        <v>1279</v>
      </c>
      <c r="O430" s="5" t="s">
        <v>102</v>
      </c>
      <c r="P430" s="124">
        <v>326</v>
      </c>
      <c r="Q430" s="25">
        <v>44097</v>
      </c>
      <c r="R430" s="25">
        <v>44099</v>
      </c>
      <c r="S430" s="124">
        <v>326</v>
      </c>
    </row>
    <row r="431" spans="1:19" s="27" customFormat="1" ht="27" customHeight="1">
      <c r="A431" s="43" t="s">
        <v>939</v>
      </c>
      <c r="B431" s="24" t="s">
        <v>70</v>
      </c>
      <c r="C431" s="24" t="s">
        <v>71</v>
      </c>
      <c r="D431" s="17" t="s">
        <v>107</v>
      </c>
      <c r="E431" s="26" t="s">
        <v>24</v>
      </c>
      <c r="F431" s="34"/>
      <c r="G431" s="35"/>
      <c r="H431" s="118" t="s">
        <v>1186</v>
      </c>
      <c r="I431" s="16"/>
      <c r="J431" s="5" t="s">
        <v>113</v>
      </c>
      <c r="K431" s="6"/>
      <c r="L431" s="35"/>
      <c r="M431" s="115" t="s">
        <v>1186</v>
      </c>
      <c r="O431" s="5" t="s">
        <v>113</v>
      </c>
      <c r="P431" s="124">
        <v>1313.84</v>
      </c>
      <c r="Q431" s="25">
        <v>44097</v>
      </c>
      <c r="R431" s="25">
        <v>44097</v>
      </c>
      <c r="S431" s="124">
        <v>1313.84</v>
      </c>
    </row>
    <row r="432" spans="1:19" s="27" customFormat="1" ht="27" customHeight="1">
      <c r="A432" s="43" t="s">
        <v>941</v>
      </c>
      <c r="B432" s="24" t="s">
        <v>70</v>
      </c>
      <c r="C432" s="24" t="s">
        <v>71</v>
      </c>
      <c r="D432" s="17" t="s">
        <v>107</v>
      </c>
      <c r="E432" s="26" t="s">
        <v>24</v>
      </c>
      <c r="F432" s="34"/>
      <c r="G432" s="35"/>
      <c r="H432" s="118" t="s">
        <v>1192</v>
      </c>
      <c r="I432" s="14"/>
      <c r="J432" s="5" t="s">
        <v>139</v>
      </c>
      <c r="K432" s="6"/>
      <c r="L432" s="35"/>
      <c r="M432" s="115" t="s">
        <v>1192</v>
      </c>
      <c r="O432" s="5" t="s">
        <v>139</v>
      </c>
      <c r="P432" s="124">
        <v>921.23</v>
      </c>
      <c r="Q432" s="25">
        <v>44098</v>
      </c>
      <c r="R432" s="25">
        <v>44098</v>
      </c>
      <c r="S432" s="124">
        <v>921.23</v>
      </c>
    </row>
    <row r="433" spans="1:19" s="27" customFormat="1" ht="27" customHeight="1">
      <c r="A433" s="43" t="s">
        <v>942</v>
      </c>
      <c r="B433" s="24" t="s">
        <v>70</v>
      </c>
      <c r="C433" s="24" t="s">
        <v>71</v>
      </c>
      <c r="D433" s="17" t="s">
        <v>151</v>
      </c>
      <c r="E433" s="26" t="s">
        <v>24</v>
      </c>
      <c r="F433" s="34"/>
      <c r="G433" s="35"/>
      <c r="H433" s="120" t="s">
        <v>1198</v>
      </c>
      <c r="I433" s="14"/>
      <c r="J433" s="5" t="s">
        <v>157</v>
      </c>
      <c r="K433" s="6"/>
      <c r="L433" s="35"/>
      <c r="M433" s="115" t="s">
        <v>1198</v>
      </c>
      <c r="O433" s="5" t="s">
        <v>157</v>
      </c>
      <c r="P433" s="124">
        <v>321.34</v>
      </c>
      <c r="Q433" s="25">
        <v>44098</v>
      </c>
      <c r="R433" s="25">
        <v>44098</v>
      </c>
      <c r="S433" s="124">
        <v>321.34</v>
      </c>
    </row>
    <row r="434" spans="1:19" s="27" customFormat="1" ht="27" customHeight="1">
      <c r="A434" s="43" t="s">
        <v>943</v>
      </c>
      <c r="B434" s="24" t="s">
        <v>70</v>
      </c>
      <c r="C434" s="24" t="s">
        <v>71</v>
      </c>
      <c r="D434" s="17" t="s">
        <v>107</v>
      </c>
      <c r="E434" s="26" t="s">
        <v>24</v>
      </c>
      <c r="F434" s="34"/>
      <c r="G434" s="35"/>
      <c r="H434" s="118" t="s">
        <v>1194</v>
      </c>
      <c r="I434" s="14"/>
      <c r="J434" s="5" t="s">
        <v>146</v>
      </c>
      <c r="K434" s="6"/>
      <c r="L434" s="35"/>
      <c r="M434" s="115" t="s">
        <v>1194</v>
      </c>
      <c r="O434" s="5" t="s">
        <v>146</v>
      </c>
      <c r="P434" s="124">
        <v>447.3</v>
      </c>
      <c r="Q434" s="25">
        <v>44099</v>
      </c>
      <c r="R434" s="25">
        <v>44099</v>
      </c>
      <c r="S434" s="124">
        <v>447.3</v>
      </c>
    </row>
    <row r="435" spans="1:19" s="27" customFormat="1" ht="27" customHeight="1">
      <c r="A435" s="43" t="s">
        <v>944</v>
      </c>
      <c r="B435" s="24" t="s">
        <v>70</v>
      </c>
      <c r="C435" s="24" t="s">
        <v>71</v>
      </c>
      <c r="D435" s="17" t="s">
        <v>124</v>
      </c>
      <c r="E435" s="26" t="s">
        <v>24</v>
      </c>
      <c r="F435" s="34"/>
      <c r="G435" s="35"/>
      <c r="H435" s="118" t="s">
        <v>1194</v>
      </c>
      <c r="I435" s="14"/>
      <c r="J435" s="5" t="s">
        <v>146</v>
      </c>
      <c r="K435" s="6"/>
      <c r="L435" s="35"/>
      <c r="M435" s="115" t="s">
        <v>1194</v>
      </c>
      <c r="O435" s="5" t="s">
        <v>146</v>
      </c>
      <c r="P435" s="124">
        <v>6035.18</v>
      </c>
      <c r="Q435" s="25">
        <v>44099</v>
      </c>
      <c r="R435" s="25">
        <v>44099</v>
      </c>
      <c r="S435" s="124">
        <v>6035.18</v>
      </c>
    </row>
    <row r="436" spans="1:19" s="27" customFormat="1" ht="27" customHeight="1">
      <c r="A436" s="43" t="s">
        <v>945</v>
      </c>
      <c r="B436" s="24" t="s">
        <v>70</v>
      </c>
      <c r="C436" s="24" t="s">
        <v>71</v>
      </c>
      <c r="D436" s="17" t="s">
        <v>107</v>
      </c>
      <c r="E436" s="26" t="s">
        <v>24</v>
      </c>
      <c r="F436" s="34"/>
      <c r="G436" s="35"/>
      <c r="H436" s="116" t="s">
        <v>1221</v>
      </c>
      <c r="I436" s="14"/>
      <c r="J436" s="5" t="s">
        <v>284</v>
      </c>
      <c r="K436" s="6"/>
      <c r="L436" s="35"/>
      <c r="M436" s="115" t="s">
        <v>1221</v>
      </c>
      <c r="O436" s="5" t="s">
        <v>284</v>
      </c>
      <c r="P436" s="124">
        <v>180.17</v>
      </c>
      <c r="Q436" s="25">
        <v>44099</v>
      </c>
      <c r="R436" s="25">
        <v>44099</v>
      </c>
      <c r="S436" s="124">
        <f>102+78.17</f>
        <v>180.17000000000002</v>
      </c>
    </row>
    <row r="437" spans="1:19" s="27" customFormat="1" ht="27" customHeight="1">
      <c r="A437" s="43" t="s">
        <v>946</v>
      </c>
      <c r="B437" s="24" t="s">
        <v>70</v>
      </c>
      <c r="C437" s="24" t="s">
        <v>71</v>
      </c>
      <c r="D437" s="17" t="s">
        <v>124</v>
      </c>
      <c r="E437" s="26" t="s">
        <v>24</v>
      </c>
      <c r="F437" s="34"/>
      <c r="G437" s="35"/>
      <c r="H437" s="118" t="s">
        <v>1186</v>
      </c>
      <c r="I437" s="16"/>
      <c r="J437" s="5" t="s">
        <v>113</v>
      </c>
      <c r="K437" s="6"/>
      <c r="L437" s="35"/>
      <c r="M437" s="115" t="s">
        <v>1186</v>
      </c>
      <c r="O437" s="5" t="s">
        <v>113</v>
      </c>
      <c r="P437" s="124">
        <v>361.34</v>
      </c>
      <c r="Q437" s="25">
        <v>44102</v>
      </c>
      <c r="R437" s="25">
        <v>44102</v>
      </c>
      <c r="S437" s="124">
        <v>361.34</v>
      </c>
    </row>
    <row r="438" spans="1:19" s="27" customFormat="1" ht="27" customHeight="1">
      <c r="A438" s="43" t="s">
        <v>947</v>
      </c>
      <c r="B438" s="24" t="s">
        <v>70</v>
      </c>
      <c r="C438" s="24" t="s">
        <v>71</v>
      </c>
      <c r="D438" s="17" t="s">
        <v>135</v>
      </c>
      <c r="E438" s="26" t="s">
        <v>24</v>
      </c>
      <c r="F438" s="34"/>
      <c r="G438" s="35"/>
      <c r="H438" s="119" t="s">
        <v>1191</v>
      </c>
      <c r="I438" s="14"/>
      <c r="J438" s="5" t="s">
        <v>136</v>
      </c>
      <c r="K438" s="6"/>
      <c r="L438" s="35"/>
      <c r="M438" s="115" t="s">
        <v>1191</v>
      </c>
      <c r="O438" s="5" t="s">
        <v>136</v>
      </c>
      <c r="P438" s="124">
        <v>4171.2</v>
      </c>
      <c r="Q438" s="25">
        <v>44102</v>
      </c>
      <c r="R438" s="25">
        <v>44102</v>
      </c>
      <c r="S438" s="124">
        <v>4171.2</v>
      </c>
    </row>
    <row r="439" spans="1:19" s="27" customFormat="1" ht="27" customHeight="1">
      <c r="A439" s="43" t="s">
        <v>948</v>
      </c>
      <c r="B439" s="24" t="s">
        <v>70</v>
      </c>
      <c r="C439" s="24" t="s">
        <v>71</v>
      </c>
      <c r="D439" s="17" t="s">
        <v>401</v>
      </c>
      <c r="E439" s="26" t="s">
        <v>27</v>
      </c>
      <c r="F439" s="34"/>
      <c r="G439" s="35"/>
      <c r="H439" s="140" t="s">
        <v>1263</v>
      </c>
      <c r="I439" s="14"/>
      <c r="J439" s="5" t="s">
        <v>750</v>
      </c>
      <c r="K439" s="6"/>
      <c r="L439" s="35"/>
      <c r="M439" s="140" t="s">
        <v>1263</v>
      </c>
      <c r="O439" s="5" t="s">
        <v>750</v>
      </c>
      <c r="P439" s="124">
        <v>5559.78</v>
      </c>
      <c r="Q439" s="25">
        <v>44102</v>
      </c>
      <c r="R439" s="25">
        <v>44110</v>
      </c>
      <c r="S439" s="124">
        <v>5559.78</v>
      </c>
    </row>
    <row r="440" spans="1:19" s="27" customFormat="1" ht="27" customHeight="1">
      <c r="A440" s="43" t="s">
        <v>949</v>
      </c>
      <c r="B440" s="24" t="s">
        <v>70</v>
      </c>
      <c r="C440" s="24" t="s">
        <v>71</v>
      </c>
      <c r="D440" s="17" t="s">
        <v>169</v>
      </c>
      <c r="E440" s="26" t="s">
        <v>24</v>
      </c>
      <c r="F440" s="34"/>
      <c r="G440" s="35"/>
      <c r="H440" s="130" t="s">
        <v>1234</v>
      </c>
      <c r="I440" s="14"/>
      <c r="J440" s="5" t="s">
        <v>380</v>
      </c>
      <c r="K440" s="6"/>
      <c r="L440" s="35"/>
      <c r="M440" s="115" t="s">
        <v>1234</v>
      </c>
      <c r="O440" s="5" t="s">
        <v>380</v>
      </c>
      <c r="P440" s="124">
        <v>717.64</v>
      </c>
      <c r="Q440" s="25">
        <v>44102</v>
      </c>
      <c r="R440" s="25">
        <v>44102</v>
      </c>
      <c r="S440" s="124">
        <v>717.64</v>
      </c>
    </row>
    <row r="441" spans="1:19" s="27" customFormat="1" ht="27" customHeight="1">
      <c r="A441" s="43" t="s">
        <v>951</v>
      </c>
      <c r="B441" s="24" t="s">
        <v>70</v>
      </c>
      <c r="C441" s="24" t="s">
        <v>71</v>
      </c>
      <c r="D441" s="17" t="s">
        <v>603</v>
      </c>
      <c r="E441" s="26" t="s">
        <v>24</v>
      </c>
      <c r="F441" s="34"/>
      <c r="G441" s="35"/>
      <c r="H441" s="118" t="s">
        <v>1196</v>
      </c>
      <c r="I441" s="14"/>
      <c r="J441" s="5" t="s">
        <v>152</v>
      </c>
      <c r="K441" s="6"/>
      <c r="L441" s="35"/>
      <c r="M441" s="115" t="s">
        <v>1196</v>
      </c>
      <c r="O441" s="5" t="s">
        <v>152</v>
      </c>
      <c r="P441" s="124">
        <v>422.61</v>
      </c>
      <c r="Q441" s="25">
        <v>44103</v>
      </c>
      <c r="R441" s="25">
        <v>44103</v>
      </c>
      <c r="S441" s="124">
        <v>422.61</v>
      </c>
    </row>
    <row r="442" spans="1:19" s="27" customFormat="1" ht="27" customHeight="1">
      <c r="A442" s="43" t="s">
        <v>952</v>
      </c>
      <c r="B442" s="24" t="s">
        <v>70</v>
      </c>
      <c r="C442" s="24" t="s">
        <v>71</v>
      </c>
      <c r="D442" s="17" t="s">
        <v>953</v>
      </c>
      <c r="E442" s="26" t="s">
        <v>24</v>
      </c>
      <c r="F442" s="34"/>
      <c r="G442" s="35"/>
      <c r="H442" s="115" t="s">
        <v>1183</v>
      </c>
      <c r="I442" s="14"/>
      <c r="J442" s="5" t="s">
        <v>954</v>
      </c>
      <c r="K442" s="6"/>
      <c r="L442" s="35"/>
      <c r="M442" s="115" t="s">
        <v>1183</v>
      </c>
      <c r="O442" s="5" t="s">
        <v>954</v>
      </c>
      <c r="P442" s="124">
        <v>602</v>
      </c>
      <c r="Q442" s="25">
        <v>44106</v>
      </c>
      <c r="R442" s="25">
        <v>44109</v>
      </c>
      <c r="S442" s="124">
        <v>602</v>
      </c>
    </row>
    <row r="443" spans="1:19" s="27" customFormat="1" ht="27" customHeight="1">
      <c r="A443" s="43" t="s">
        <v>955</v>
      </c>
      <c r="B443" s="24" t="s">
        <v>70</v>
      </c>
      <c r="C443" s="24" t="s">
        <v>71</v>
      </c>
      <c r="D443" s="17" t="s">
        <v>169</v>
      </c>
      <c r="E443" s="26" t="s">
        <v>24</v>
      </c>
      <c r="F443" s="34"/>
      <c r="G443" s="35"/>
      <c r="H443" s="130" t="s">
        <v>1234</v>
      </c>
      <c r="I443" s="14"/>
      <c r="J443" s="5" t="s">
        <v>380</v>
      </c>
      <c r="K443" s="6"/>
      <c r="L443" s="35"/>
      <c r="M443" s="115" t="s">
        <v>1234</v>
      </c>
      <c r="O443" s="5" t="s">
        <v>380</v>
      </c>
      <c r="P443" s="124">
        <v>1127.88</v>
      </c>
      <c r="Q443" s="25">
        <v>44106</v>
      </c>
      <c r="R443" s="25">
        <v>44109</v>
      </c>
      <c r="S443" s="124">
        <v>1127.88</v>
      </c>
    </row>
    <row r="444" spans="1:19" s="27" customFormat="1" ht="27" customHeight="1">
      <c r="A444" s="43" t="s">
        <v>956</v>
      </c>
      <c r="B444" s="24" t="s">
        <v>70</v>
      </c>
      <c r="C444" s="24" t="s">
        <v>71</v>
      </c>
      <c r="D444" s="17" t="s">
        <v>172</v>
      </c>
      <c r="E444" s="26" t="s">
        <v>24</v>
      </c>
      <c r="F444" s="34"/>
      <c r="G444" s="35"/>
      <c r="H444" s="118" t="s">
        <v>1186</v>
      </c>
      <c r="I444" s="16"/>
      <c r="J444" s="5" t="s">
        <v>113</v>
      </c>
      <c r="K444" s="6"/>
      <c r="L444" s="35"/>
      <c r="M444" s="115" t="s">
        <v>1186</v>
      </c>
      <c r="O444" s="5" t="s">
        <v>113</v>
      </c>
      <c r="P444" s="124">
        <v>1587.83</v>
      </c>
      <c r="Q444" s="25">
        <v>44106</v>
      </c>
      <c r="R444" s="25">
        <v>44109</v>
      </c>
      <c r="S444" s="124">
        <v>1587.33</v>
      </c>
    </row>
    <row r="445" spans="1:19" s="27" customFormat="1" ht="27" customHeight="1">
      <c r="A445" s="43" t="s">
        <v>957</v>
      </c>
      <c r="B445" s="24" t="s">
        <v>70</v>
      </c>
      <c r="C445" s="24" t="s">
        <v>71</v>
      </c>
      <c r="D445" s="17" t="s">
        <v>958</v>
      </c>
      <c r="E445" s="26" t="s">
        <v>24</v>
      </c>
      <c r="F445" s="34"/>
      <c r="G445" s="35"/>
      <c r="H445" s="119" t="s">
        <v>1202</v>
      </c>
      <c r="I445" s="14"/>
      <c r="J445" s="5" t="s">
        <v>175</v>
      </c>
      <c r="K445" s="6"/>
      <c r="L445" s="35"/>
      <c r="M445" s="115" t="s">
        <v>1202</v>
      </c>
      <c r="O445" s="5" t="s">
        <v>175</v>
      </c>
      <c r="P445" s="124">
        <v>660</v>
      </c>
      <c r="Q445" s="25">
        <v>44106</v>
      </c>
      <c r="R445" s="25">
        <v>44109</v>
      </c>
      <c r="S445" s="124">
        <v>660</v>
      </c>
    </row>
    <row r="446" spans="1:19" s="27" customFormat="1" ht="27" customHeight="1">
      <c r="A446" s="43" t="s">
        <v>960</v>
      </c>
      <c r="B446" s="24" t="s">
        <v>70</v>
      </c>
      <c r="C446" s="24" t="s">
        <v>71</v>
      </c>
      <c r="D446" s="17" t="s">
        <v>961</v>
      </c>
      <c r="E446" s="26" t="s">
        <v>24</v>
      </c>
      <c r="F446" s="34"/>
      <c r="G446" s="35"/>
      <c r="H446" s="118" t="s">
        <v>1196</v>
      </c>
      <c r="I446" s="14"/>
      <c r="J446" s="5" t="s">
        <v>152</v>
      </c>
      <c r="K446" s="6"/>
      <c r="L446" s="35"/>
      <c r="M446" s="115" t="s">
        <v>1196</v>
      </c>
      <c r="O446" s="5" t="s">
        <v>152</v>
      </c>
      <c r="P446" s="124">
        <v>120</v>
      </c>
      <c r="Q446" s="25">
        <v>44109</v>
      </c>
      <c r="R446" s="25">
        <v>44113</v>
      </c>
      <c r="S446" s="124">
        <v>120</v>
      </c>
    </row>
    <row r="447" spans="1:19" s="27" customFormat="1" ht="27" customHeight="1">
      <c r="A447" s="43" t="s">
        <v>959</v>
      </c>
      <c r="B447" s="24" t="s">
        <v>70</v>
      </c>
      <c r="C447" s="24" t="s">
        <v>71</v>
      </c>
      <c r="D447" s="17" t="s">
        <v>181</v>
      </c>
      <c r="E447" s="26" t="s">
        <v>24</v>
      </c>
      <c r="F447" s="34"/>
      <c r="G447" s="35"/>
      <c r="H447" s="119" t="s">
        <v>1204</v>
      </c>
      <c r="I447" s="14"/>
      <c r="J447" s="5" t="s">
        <v>182</v>
      </c>
      <c r="K447" s="6"/>
      <c r="L447" s="35"/>
      <c r="M447" s="115" t="s">
        <v>1204</v>
      </c>
      <c r="O447" s="5" t="s">
        <v>182</v>
      </c>
      <c r="P447" s="124">
        <v>70</v>
      </c>
      <c r="Q447" s="25">
        <v>44109</v>
      </c>
      <c r="R447" s="25">
        <v>44113</v>
      </c>
      <c r="S447" s="124">
        <v>70</v>
      </c>
    </row>
    <row r="448" spans="1:19" s="27" customFormat="1" ht="27" customHeight="1">
      <c r="A448" s="43" t="s">
        <v>962</v>
      </c>
      <c r="B448" s="24" t="s">
        <v>70</v>
      </c>
      <c r="C448" s="24" t="s">
        <v>71</v>
      </c>
      <c r="D448" s="17" t="s">
        <v>963</v>
      </c>
      <c r="E448" s="26" t="s">
        <v>24</v>
      </c>
      <c r="F448" s="34"/>
      <c r="G448" s="35"/>
      <c r="H448" s="115" t="s">
        <v>1280</v>
      </c>
      <c r="I448" s="14"/>
      <c r="J448" s="5" t="s">
        <v>1281</v>
      </c>
      <c r="K448" s="6"/>
      <c r="L448" s="35"/>
      <c r="M448" s="115" t="s">
        <v>1280</v>
      </c>
      <c r="O448" s="5" t="s">
        <v>1281</v>
      </c>
      <c r="P448" s="124">
        <v>1250</v>
      </c>
      <c r="Q448" s="25">
        <v>44109</v>
      </c>
      <c r="R448" s="25">
        <v>44113</v>
      </c>
      <c r="S448" s="124">
        <v>1250</v>
      </c>
    </row>
    <row r="449" spans="1:19" s="27" customFormat="1" ht="27" customHeight="1">
      <c r="A449" s="43" t="s">
        <v>964</v>
      </c>
      <c r="B449" s="24" t="s">
        <v>70</v>
      </c>
      <c r="C449" s="24" t="s">
        <v>71</v>
      </c>
      <c r="D449" s="17" t="s">
        <v>401</v>
      </c>
      <c r="E449" s="26" t="s">
        <v>27</v>
      </c>
      <c r="F449" s="34"/>
      <c r="G449" s="35"/>
      <c r="H449" s="140" t="s">
        <v>1263</v>
      </c>
      <c r="I449" s="14"/>
      <c r="J449" s="5" t="s">
        <v>750</v>
      </c>
      <c r="K449" s="6"/>
      <c r="L449" s="35"/>
      <c r="M449" s="140" t="s">
        <v>1263</v>
      </c>
      <c r="O449" s="5" t="s">
        <v>750</v>
      </c>
      <c r="P449" s="124">
        <v>5577.78</v>
      </c>
      <c r="Q449" s="25">
        <v>44109</v>
      </c>
      <c r="R449" s="25">
        <v>44117</v>
      </c>
      <c r="S449" s="124">
        <v>5577.78</v>
      </c>
    </row>
    <row r="450" spans="1:19" s="27" customFormat="1" ht="27" customHeight="1">
      <c r="A450" s="43" t="s">
        <v>966</v>
      </c>
      <c r="B450" s="24" t="s">
        <v>70</v>
      </c>
      <c r="C450" s="24" t="s">
        <v>71</v>
      </c>
      <c r="D450" s="17" t="s">
        <v>965</v>
      </c>
      <c r="E450" s="26" t="s">
        <v>24</v>
      </c>
      <c r="F450" s="34"/>
      <c r="G450" s="35"/>
      <c r="H450" s="119" t="s">
        <v>1205</v>
      </c>
      <c r="I450" s="14"/>
      <c r="J450" s="5" t="s">
        <v>185</v>
      </c>
      <c r="K450" s="6"/>
      <c r="L450" s="35"/>
      <c r="M450" s="115" t="s">
        <v>1205</v>
      </c>
      <c r="O450" s="5" t="s">
        <v>185</v>
      </c>
      <c r="P450" s="124">
        <v>5315.98</v>
      </c>
      <c r="Q450" s="25">
        <v>44109</v>
      </c>
      <c r="R450" s="25">
        <v>44063</v>
      </c>
      <c r="S450" s="124">
        <v>5315.98</v>
      </c>
    </row>
    <row r="451" spans="1:19" s="27" customFormat="1" ht="27" customHeight="1">
      <c r="A451" s="43" t="s">
        <v>967</v>
      </c>
      <c r="B451" s="24" t="s">
        <v>70</v>
      </c>
      <c r="C451" s="24" t="s">
        <v>71</v>
      </c>
      <c r="D451" s="17" t="s">
        <v>969</v>
      </c>
      <c r="E451" s="26" t="s">
        <v>24</v>
      </c>
      <c r="F451" s="34"/>
      <c r="G451" s="35"/>
      <c r="H451" s="120" t="s">
        <v>1282</v>
      </c>
      <c r="I451" s="14"/>
      <c r="J451" s="5" t="s">
        <v>971</v>
      </c>
      <c r="K451" s="6"/>
      <c r="L451" s="35"/>
      <c r="M451" s="120" t="s">
        <v>1282</v>
      </c>
      <c r="O451" s="5" t="s">
        <v>971</v>
      </c>
      <c r="P451" s="124">
        <v>5252.8</v>
      </c>
      <c r="Q451" s="25">
        <v>44110</v>
      </c>
      <c r="R451" s="25">
        <v>44124</v>
      </c>
      <c r="S451" s="124">
        <v>5252.8</v>
      </c>
    </row>
    <row r="452" spans="1:19" s="27" customFormat="1" ht="27" customHeight="1">
      <c r="A452" s="43" t="s">
        <v>968</v>
      </c>
      <c r="B452" s="24" t="s">
        <v>70</v>
      </c>
      <c r="C452" s="24" t="s">
        <v>71</v>
      </c>
      <c r="D452" s="17" t="s">
        <v>970</v>
      </c>
      <c r="E452" s="26" t="s">
        <v>24</v>
      </c>
      <c r="F452" s="34"/>
      <c r="G452" s="35"/>
      <c r="H452" s="120" t="s">
        <v>1283</v>
      </c>
      <c r="I452" s="14"/>
      <c r="J452" s="5" t="s">
        <v>972</v>
      </c>
      <c r="K452" s="6"/>
      <c r="L452" s="35"/>
      <c r="M452" s="120" t="s">
        <v>1283</v>
      </c>
      <c r="O452" s="5" t="s">
        <v>972</v>
      </c>
      <c r="P452" s="124">
        <v>1560.4</v>
      </c>
      <c r="Q452" s="25">
        <v>44110</v>
      </c>
      <c r="R452" s="25">
        <v>44124</v>
      </c>
      <c r="S452" s="124">
        <v>1560.4</v>
      </c>
    </row>
    <row r="453" spans="1:19" s="27" customFormat="1" ht="27" customHeight="1">
      <c r="A453" s="43" t="s">
        <v>973</v>
      </c>
      <c r="B453" s="24" t="s">
        <v>70</v>
      </c>
      <c r="C453" s="24" t="s">
        <v>71</v>
      </c>
      <c r="D453" s="17" t="s">
        <v>96</v>
      </c>
      <c r="E453" s="26" t="s">
        <v>24</v>
      </c>
      <c r="F453" s="34"/>
      <c r="G453" s="35"/>
      <c r="H453" s="115" t="s">
        <v>1189</v>
      </c>
      <c r="I453" s="14"/>
      <c r="J453" s="5" t="s">
        <v>128</v>
      </c>
      <c r="K453" s="6"/>
      <c r="L453" s="35"/>
      <c r="M453" s="115" t="s">
        <v>1189</v>
      </c>
      <c r="O453" s="5" t="s">
        <v>128</v>
      </c>
      <c r="P453" s="124">
        <v>169.98</v>
      </c>
      <c r="Q453" s="25">
        <v>44112</v>
      </c>
      <c r="R453" s="25">
        <v>44120</v>
      </c>
      <c r="S453" s="124">
        <v>169.98</v>
      </c>
    </row>
    <row r="454" spans="1:19" s="27" customFormat="1" ht="27" customHeight="1">
      <c r="A454" s="43" t="s">
        <v>974</v>
      </c>
      <c r="B454" s="24" t="s">
        <v>70</v>
      </c>
      <c r="C454" s="24" t="s">
        <v>71</v>
      </c>
      <c r="D454" s="17" t="s">
        <v>1078</v>
      </c>
      <c r="E454" s="26" t="s">
        <v>24</v>
      </c>
      <c r="F454" s="34"/>
      <c r="G454" s="35"/>
      <c r="H454" s="119" t="s">
        <v>1193</v>
      </c>
      <c r="I454" s="14"/>
      <c r="J454" s="5" t="s">
        <v>143</v>
      </c>
      <c r="K454" s="6"/>
      <c r="L454" s="35"/>
      <c r="M454" s="115" t="s">
        <v>1193</v>
      </c>
      <c r="O454" s="5" t="s">
        <v>143</v>
      </c>
      <c r="P454" s="124">
        <v>550</v>
      </c>
      <c r="Q454" s="25">
        <v>44110</v>
      </c>
      <c r="R454" s="25">
        <v>44475</v>
      </c>
      <c r="S454" s="124">
        <v>550</v>
      </c>
    </row>
    <row r="455" spans="1:19" s="27" customFormat="1" ht="27" customHeight="1">
      <c r="A455" s="43" t="s">
        <v>975</v>
      </c>
      <c r="B455" s="24" t="s">
        <v>70</v>
      </c>
      <c r="C455" s="24" t="s">
        <v>71</v>
      </c>
      <c r="D455" s="17" t="s">
        <v>976</v>
      </c>
      <c r="E455" s="26" t="s">
        <v>24</v>
      </c>
      <c r="F455" s="34"/>
      <c r="G455" s="35"/>
      <c r="H455" s="117" t="s">
        <v>1229</v>
      </c>
      <c r="I455" s="14"/>
      <c r="J455" s="5" t="s">
        <v>325</v>
      </c>
      <c r="K455" s="6"/>
      <c r="L455" s="35"/>
      <c r="M455" s="115" t="s">
        <v>1229</v>
      </c>
      <c r="O455" s="5" t="s">
        <v>325</v>
      </c>
      <c r="P455" s="124">
        <v>225</v>
      </c>
      <c r="Q455" s="25">
        <v>44113</v>
      </c>
      <c r="R455" s="25">
        <v>44124</v>
      </c>
      <c r="S455" s="124">
        <v>225</v>
      </c>
    </row>
    <row r="456" spans="1:19" s="27" customFormat="1" ht="27" customHeight="1">
      <c r="A456" s="43" t="s">
        <v>977</v>
      </c>
      <c r="B456" s="24" t="s">
        <v>70</v>
      </c>
      <c r="C456" s="24" t="s">
        <v>71</v>
      </c>
      <c r="D456" s="17" t="s">
        <v>196</v>
      </c>
      <c r="E456" s="26" t="s">
        <v>24</v>
      </c>
      <c r="F456" s="34"/>
      <c r="G456" s="35"/>
      <c r="H456" s="118" t="s">
        <v>1206</v>
      </c>
      <c r="I456" s="14"/>
      <c r="J456" s="5" t="s">
        <v>195</v>
      </c>
      <c r="K456" s="6"/>
      <c r="L456" s="35"/>
      <c r="M456" s="115" t="s">
        <v>1206</v>
      </c>
      <c r="O456" s="5" t="s">
        <v>195</v>
      </c>
      <c r="P456" s="124">
        <v>480.48</v>
      </c>
      <c r="Q456" s="25">
        <v>44113</v>
      </c>
      <c r="R456" s="25">
        <v>44124</v>
      </c>
      <c r="S456" s="124">
        <v>480.48</v>
      </c>
    </row>
    <row r="457" spans="1:19" s="27" customFormat="1" ht="27" customHeight="1">
      <c r="A457" s="43" t="s">
        <v>978</v>
      </c>
      <c r="B457" s="24" t="s">
        <v>70</v>
      </c>
      <c r="C457" s="24" t="s">
        <v>71</v>
      </c>
      <c r="D457" s="17" t="s">
        <v>1085</v>
      </c>
      <c r="E457" s="26" t="s">
        <v>24</v>
      </c>
      <c r="F457" s="34"/>
      <c r="G457" s="35"/>
      <c r="H457" s="118" t="s">
        <v>1196</v>
      </c>
      <c r="I457" s="14"/>
      <c r="J457" s="5" t="s">
        <v>152</v>
      </c>
      <c r="K457" s="6"/>
      <c r="L457" s="35"/>
      <c r="M457" s="115" t="s">
        <v>1196</v>
      </c>
      <c r="O457" s="5" t="s">
        <v>152</v>
      </c>
      <c r="P457" s="124">
        <v>588</v>
      </c>
      <c r="Q457" s="25">
        <v>44116</v>
      </c>
      <c r="R457" s="25">
        <v>44116</v>
      </c>
      <c r="S457" s="124">
        <v>588</v>
      </c>
    </row>
    <row r="458" spans="1:19" s="27" customFormat="1" ht="27" customHeight="1">
      <c r="A458" s="43" t="s">
        <v>1284</v>
      </c>
      <c r="B458" s="24" t="s">
        <v>70</v>
      </c>
      <c r="C458" s="24" t="s">
        <v>71</v>
      </c>
      <c r="D458" s="17" t="s">
        <v>401</v>
      </c>
      <c r="E458" s="26" t="s">
        <v>27</v>
      </c>
      <c r="F458" s="34"/>
      <c r="G458" s="35"/>
      <c r="H458" s="140" t="s">
        <v>1263</v>
      </c>
      <c r="I458" s="14"/>
      <c r="J458" s="5" t="s">
        <v>750</v>
      </c>
      <c r="K458" s="6"/>
      <c r="L458" s="35"/>
      <c r="M458" s="140" t="s">
        <v>1263</v>
      </c>
      <c r="O458" s="5" t="s">
        <v>750</v>
      </c>
      <c r="P458" s="124">
        <v>5619.78</v>
      </c>
      <c r="Q458" s="25">
        <v>44116</v>
      </c>
      <c r="R458" s="25">
        <v>44124</v>
      </c>
      <c r="S458" s="124">
        <v>5619.78</v>
      </c>
    </row>
    <row r="459" spans="1:19" s="27" customFormat="1" ht="27" customHeight="1">
      <c r="A459" s="43" t="s">
        <v>1285</v>
      </c>
      <c r="B459" s="24" t="s">
        <v>70</v>
      </c>
      <c r="C459" s="24" t="s">
        <v>71</v>
      </c>
      <c r="D459" s="17" t="s">
        <v>979</v>
      </c>
      <c r="E459" s="26" t="s">
        <v>24</v>
      </c>
      <c r="F459" s="34"/>
      <c r="G459" s="35"/>
      <c r="H459" s="126">
        <v>15189081001</v>
      </c>
      <c r="I459" s="14"/>
      <c r="J459" s="5" t="s">
        <v>321</v>
      </c>
      <c r="K459" s="6"/>
      <c r="L459" s="35"/>
      <c r="M459" s="115">
        <v>15189081001</v>
      </c>
      <c r="O459" s="5" t="s">
        <v>321</v>
      </c>
      <c r="P459" s="124">
        <v>355</v>
      </c>
      <c r="Q459" s="25">
        <v>44116</v>
      </c>
      <c r="R459" s="25">
        <v>44124</v>
      </c>
      <c r="S459" s="124">
        <v>355</v>
      </c>
    </row>
    <row r="460" spans="1:19" s="27" customFormat="1" ht="27" customHeight="1">
      <c r="A460" s="43" t="s">
        <v>980</v>
      </c>
      <c r="B460" s="24" t="s">
        <v>70</v>
      </c>
      <c r="C460" s="24" t="s">
        <v>71</v>
      </c>
      <c r="D460" s="17" t="s">
        <v>981</v>
      </c>
      <c r="E460" s="26" t="s">
        <v>24</v>
      </c>
      <c r="F460" s="34"/>
      <c r="G460" s="35"/>
      <c r="H460" s="115" t="s">
        <v>1273</v>
      </c>
      <c r="I460" s="14"/>
      <c r="J460" s="5" t="s">
        <v>982</v>
      </c>
      <c r="K460" s="6"/>
      <c r="L460" s="35"/>
      <c r="M460" s="115" t="s">
        <v>1273</v>
      </c>
      <c r="O460" s="5" t="s">
        <v>982</v>
      </c>
      <c r="P460" s="124">
        <v>300</v>
      </c>
      <c r="Q460" s="25">
        <v>44116</v>
      </c>
      <c r="R460" s="25">
        <v>44120</v>
      </c>
      <c r="S460" s="124">
        <v>300</v>
      </c>
    </row>
    <row r="461" spans="1:19" s="27" customFormat="1" ht="27" customHeight="1">
      <c r="A461" s="43" t="s">
        <v>983</v>
      </c>
      <c r="B461" s="24" t="s">
        <v>70</v>
      </c>
      <c r="C461" s="24" t="s">
        <v>71</v>
      </c>
      <c r="D461" s="17" t="s">
        <v>78</v>
      </c>
      <c r="E461" s="26" t="s">
        <v>24</v>
      </c>
      <c r="F461" s="34"/>
      <c r="G461" s="35"/>
      <c r="H461" s="134" t="s">
        <v>1264</v>
      </c>
      <c r="I461" s="14"/>
      <c r="J461" s="5" t="s">
        <v>759</v>
      </c>
      <c r="K461" s="6"/>
      <c r="L461" s="35"/>
      <c r="M461" s="134" t="s">
        <v>1264</v>
      </c>
      <c r="O461" s="5" t="s">
        <v>759</v>
      </c>
      <c r="P461" s="124">
        <v>504.55</v>
      </c>
      <c r="Q461" s="25">
        <v>44118</v>
      </c>
      <c r="R461" s="25">
        <v>44118</v>
      </c>
      <c r="S461" s="124">
        <v>504.55</v>
      </c>
    </row>
    <row r="462" spans="1:19" s="27" customFormat="1" ht="27" customHeight="1">
      <c r="A462" s="43" t="s">
        <v>984</v>
      </c>
      <c r="B462" s="24" t="s">
        <v>70</v>
      </c>
      <c r="C462" s="24" t="s">
        <v>71</v>
      </c>
      <c r="D462" s="17" t="s">
        <v>985</v>
      </c>
      <c r="E462" s="26" t="s">
        <v>24</v>
      </c>
      <c r="F462" s="34"/>
      <c r="G462" s="35"/>
      <c r="H462" s="117" t="s">
        <v>1257</v>
      </c>
      <c r="I462" s="14"/>
      <c r="J462" s="5" t="s">
        <v>656</v>
      </c>
      <c r="K462" s="6"/>
      <c r="L462" s="35"/>
      <c r="M462" s="115" t="s">
        <v>1257</v>
      </c>
      <c r="O462" s="5" t="s">
        <v>656</v>
      </c>
      <c r="P462" s="124">
        <v>39</v>
      </c>
      <c r="Q462" s="25">
        <v>44120</v>
      </c>
      <c r="R462" s="25">
        <v>44123</v>
      </c>
      <c r="S462" s="41">
        <v>39</v>
      </c>
    </row>
    <row r="463" spans="1:19" s="27" customFormat="1" ht="27" customHeight="1">
      <c r="A463" s="43" t="s">
        <v>986</v>
      </c>
      <c r="B463" s="24" t="s">
        <v>70</v>
      </c>
      <c r="C463" s="24" t="s">
        <v>71</v>
      </c>
      <c r="D463" s="17" t="s">
        <v>652</v>
      </c>
      <c r="E463" s="26" t="s">
        <v>24</v>
      </c>
      <c r="F463" s="34"/>
      <c r="G463" s="35"/>
      <c r="H463" s="126" t="s">
        <v>1228</v>
      </c>
      <c r="I463" s="14"/>
      <c r="J463" s="5" t="s">
        <v>470</v>
      </c>
      <c r="K463" s="6"/>
      <c r="L463" s="35"/>
      <c r="M463" s="115" t="s">
        <v>1228</v>
      </c>
      <c r="O463" s="5" t="s">
        <v>470</v>
      </c>
      <c r="P463" s="124">
        <v>10800</v>
      </c>
      <c r="Q463" s="25">
        <v>44123</v>
      </c>
      <c r="R463" s="25">
        <v>44129</v>
      </c>
      <c r="S463" s="124">
        <f>1080+4860</f>
        <v>5940</v>
      </c>
    </row>
    <row r="464" spans="1:21" s="27" customFormat="1" ht="27" customHeight="1">
      <c r="A464" s="43" t="s">
        <v>987</v>
      </c>
      <c r="B464" s="24" t="s">
        <v>70</v>
      </c>
      <c r="C464" s="24" t="s">
        <v>71</v>
      </c>
      <c r="D464" s="17" t="s">
        <v>989</v>
      </c>
      <c r="E464" s="26" t="s">
        <v>24</v>
      </c>
      <c r="F464" s="34"/>
      <c r="G464" s="35"/>
      <c r="H464" s="134" t="s">
        <v>1286</v>
      </c>
      <c r="I464" s="14"/>
      <c r="J464" s="5" t="s">
        <v>988</v>
      </c>
      <c r="K464" s="6"/>
      <c r="L464" s="35"/>
      <c r="M464" s="134" t="s">
        <v>1286</v>
      </c>
      <c r="O464" s="5" t="s">
        <v>988</v>
      </c>
      <c r="P464" s="124">
        <v>13650</v>
      </c>
      <c r="Q464" s="25">
        <v>44123</v>
      </c>
      <c r="R464" s="25">
        <v>44488</v>
      </c>
      <c r="S464" s="124"/>
      <c r="U464" s="27" t="s">
        <v>1326</v>
      </c>
    </row>
    <row r="465" spans="1:19" s="27" customFormat="1" ht="27" customHeight="1">
      <c r="A465" s="43" t="s">
        <v>991</v>
      </c>
      <c r="B465" s="24" t="s">
        <v>70</v>
      </c>
      <c r="C465" s="24" t="s">
        <v>71</v>
      </c>
      <c r="D465" s="17" t="s">
        <v>401</v>
      </c>
      <c r="E465" s="26" t="s">
        <v>27</v>
      </c>
      <c r="F465" s="34"/>
      <c r="G465" s="35"/>
      <c r="H465" s="140" t="s">
        <v>1263</v>
      </c>
      <c r="I465" s="14"/>
      <c r="J465" s="5" t="s">
        <v>750</v>
      </c>
      <c r="K465" s="6"/>
      <c r="L465" s="35"/>
      <c r="M465" s="140" t="s">
        <v>1263</v>
      </c>
      <c r="O465" s="5" t="s">
        <v>750</v>
      </c>
      <c r="P465" s="124">
        <v>5541.78</v>
      </c>
      <c r="Q465" s="25">
        <v>44123</v>
      </c>
      <c r="R465" s="25">
        <v>44131</v>
      </c>
      <c r="S465" s="124">
        <v>5541.78</v>
      </c>
    </row>
    <row r="466" spans="1:19" s="27" customFormat="1" ht="27" customHeight="1">
      <c r="A466" s="43" t="s">
        <v>992</v>
      </c>
      <c r="B466" s="24" t="s">
        <v>70</v>
      </c>
      <c r="C466" s="24" t="s">
        <v>71</v>
      </c>
      <c r="D466" s="17" t="s">
        <v>172</v>
      </c>
      <c r="E466" s="26" t="s">
        <v>24</v>
      </c>
      <c r="F466" s="34"/>
      <c r="G466" s="35"/>
      <c r="H466" s="146" t="s">
        <v>1044</v>
      </c>
      <c r="I466" s="14"/>
      <c r="J466" s="124" t="s">
        <v>1130</v>
      </c>
      <c r="K466" s="6"/>
      <c r="L466" s="35"/>
      <c r="M466" s="146" t="s">
        <v>1044</v>
      </c>
      <c r="O466" s="124" t="s">
        <v>1130</v>
      </c>
      <c r="P466" s="124">
        <v>4886.89</v>
      </c>
      <c r="Q466" s="25">
        <v>44124</v>
      </c>
      <c r="R466" s="25">
        <v>44129</v>
      </c>
      <c r="S466" s="124">
        <v>4886.89</v>
      </c>
    </row>
    <row r="467" spans="1:19" s="27" customFormat="1" ht="27" customHeight="1">
      <c r="A467" s="43" t="s">
        <v>993</v>
      </c>
      <c r="B467" s="24" t="s">
        <v>70</v>
      </c>
      <c r="C467" s="24" t="s">
        <v>71</v>
      </c>
      <c r="D467" s="17" t="s">
        <v>172</v>
      </c>
      <c r="E467" s="26" t="s">
        <v>24</v>
      </c>
      <c r="F467" s="34"/>
      <c r="G467" s="35"/>
      <c r="H467" s="120" t="s">
        <v>1272</v>
      </c>
      <c r="I467" s="14"/>
      <c r="J467" s="5" t="s">
        <v>890</v>
      </c>
      <c r="K467" s="6"/>
      <c r="L467" s="35"/>
      <c r="M467" s="120" t="s">
        <v>1272</v>
      </c>
      <c r="O467" s="5" t="s">
        <v>890</v>
      </c>
      <c r="P467" s="124">
        <v>850</v>
      </c>
      <c r="Q467" s="25">
        <v>44124</v>
      </c>
      <c r="R467" s="25">
        <v>44129</v>
      </c>
      <c r="S467" s="124">
        <v>850</v>
      </c>
    </row>
    <row r="468" spans="1:19" s="27" customFormat="1" ht="27" customHeight="1">
      <c r="A468" s="43" t="s">
        <v>994</v>
      </c>
      <c r="B468" s="24" t="s">
        <v>70</v>
      </c>
      <c r="C468" s="24" t="s">
        <v>71</v>
      </c>
      <c r="D468" s="17" t="s">
        <v>172</v>
      </c>
      <c r="E468" s="26" t="s">
        <v>24</v>
      </c>
      <c r="F468" s="34"/>
      <c r="G468" s="35"/>
      <c r="H468" s="118" t="s">
        <v>1186</v>
      </c>
      <c r="I468" s="16"/>
      <c r="J468" s="5" t="s">
        <v>113</v>
      </c>
      <c r="K468" s="6"/>
      <c r="L468" s="35"/>
      <c r="M468" s="115" t="s">
        <v>1186</v>
      </c>
      <c r="O468" s="5" t="s">
        <v>113</v>
      </c>
      <c r="P468" s="124">
        <v>1520.51</v>
      </c>
      <c r="Q468" s="25">
        <v>44124</v>
      </c>
      <c r="R468" s="25">
        <v>44129</v>
      </c>
      <c r="S468" s="124">
        <v>1520.51</v>
      </c>
    </row>
    <row r="469" spans="1:19" s="27" customFormat="1" ht="27" customHeight="1">
      <c r="A469" s="43" t="s">
        <v>995</v>
      </c>
      <c r="B469" s="24" t="s">
        <v>70</v>
      </c>
      <c r="C469" s="24" t="s">
        <v>71</v>
      </c>
      <c r="D469" s="17" t="s">
        <v>169</v>
      </c>
      <c r="E469" s="26" t="s">
        <v>24</v>
      </c>
      <c r="F469" s="34"/>
      <c r="G469" s="35"/>
      <c r="H469" s="130" t="s">
        <v>1234</v>
      </c>
      <c r="I469" s="14"/>
      <c r="J469" s="5" t="s">
        <v>380</v>
      </c>
      <c r="K469" s="6"/>
      <c r="L469" s="35"/>
      <c r="M469" s="115" t="s">
        <v>1234</v>
      </c>
      <c r="O469" s="5" t="s">
        <v>380</v>
      </c>
      <c r="P469" s="124">
        <v>542.3</v>
      </c>
      <c r="Q469" s="25">
        <v>44124</v>
      </c>
      <c r="R469" s="25">
        <v>44129</v>
      </c>
      <c r="S469" s="124">
        <v>542.3</v>
      </c>
    </row>
    <row r="470" spans="1:19" s="27" customFormat="1" ht="27" customHeight="1">
      <c r="A470" s="43" t="s">
        <v>996</v>
      </c>
      <c r="B470" s="24" t="s">
        <v>70</v>
      </c>
      <c r="C470" s="24" t="s">
        <v>71</v>
      </c>
      <c r="D470" s="17" t="s">
        <v>172</v>
      </c>
      <c r="E470" s="26" t="s">
        <v>24</v>
      </c>
      <c r="F470" s="34"/>
      <c r="G470" s="35"/>
      <c r="H470" s="146" t="s">
        <v>1044</v>
      </c>
      <c r="I470" s="14"/>
      <c r="J470" s="124" t="s">
        <v>1130</v>
      </c>
      <c r="K470" s="6"/>
      <c r="L470" s="35"/>
      <c r="M470" s="146" t="s">
        <v>1044</v>
      </c>
      <c r="O470" s="124" t="s">
        <v>1130</v>
      </c>
      <c r="P470" s="124">
        <v>890</v>
      </c>
      <c r="Q470" s="25">
        <v>44124</v>
      </c>
      <c r="R470" s="25">
        <v>44129</v>
      </c>
      <c r="S470" s="41"/>
    </row>
    <row r="471" spans="1:19" s="27" customFormat="1" ht="27" customHeight="1">
      <c r="A471" s="43" t="s">
        <v>997</v>
      </c>
      <c r="B471" s="24" t="s">
        <v>70</v>
      </c>
      <c r="C471" s="24" t="s">
        <v>71</v>
      </c>
      <c r="D471" s="17" t="s">
        <v>998</v>
      </c>
      <c r="E471" s="26" t="s">
        <v>24</v>
      </c>
      <c r="F471" s="34"/>
      <c r="G471" s="35"/>
      <c r="H471" s="117" t="s">
        <v>1287</v>
      </c>
      <c r="I471" s="14"/>
      <c r="J471" s="5" t="s">
        <v>999</v>
      </c>
      <c r="K471" s="6"/>
      <c r="L471" s="35"/>
      <c r="M471" s="117" t="s">
        <v>1287</v>
      </c>
      <c r="O471" s="5" t="s">
        <v>999</v>
      </c>
      <c r="P471" s="124">
        <v>641</v>
      </c>
      <c r="Q471" s="25">
        <v>44124</v>
      </c>
      <c r="R471" s="25">
        <v>44129</v>
      </c>
      <c r="S471" s="124">
        <v>641</v>
      </c>
    </row>
    <row r="472" spans="1:19" s="27" customFormat="1" ht="27" customHeight="1">
      <c r="A472" s="43" t="s">
        <v>1000</v>
      </c>
      <c r="B472" s="24" t="s">
        <v>70</v>
      </c>
      <c r="C472" s="24" t="s">
        <v>71</v>
      </c>
      <c r="D472" s="17" t="s">
        <v>1001</v>
      </c>
      <c r="E472" s="26" t="s">
        <v>24</v>
      </c>
      <c r="F472" s="34"/>
      <c r="G472" s="35"/>
      <c r="H472" s="129" t="s">
        <v>1225</v>
      </c>
      <c r="I472" s="14"/>
      <c r="J472" s="5" t="s">
        <v>301</v>
      </c>
      <c r="K472" s="6"/>
      <c r="L472" s="35"/>
      <c r="M472" s="115" t="s">
        <v>1225</v>
      </c>
      <c r="O472" s="5" t="s">
        <v>301</v>
      </c>
      <c r="P472" s="124">
        <v>434</v>
      </c>
      <c r="Q472" s="25">
        <v>44126</v>
      </c>
      <c r="R472" s="25">
        <v>44135</v>
      </c>
      <c r="S472" s="124">
        <v>434</v>
      </c>
    </row>
    <row r="473" spans="1:19" s="27" customFormat="1" ht="27" customHeight="1">
      <c r="A473" s="43" t="s">
        <v>1002</v>
      </c>
      <c r="B473" s="24" t="s">
        <v>70</v>
      </c>
      <c r="C473" s="24" t="s">
        <v>71</v>
      </c>
      <c r="D473" s="17" t="s">
        <v>1003</v>
      </c>
      <c r="E473" s="26" t="s">
        <v>24</v>
      </c>
      <c r="F473" s="34"/>
      <c r="G473" s="35"/>
      <c r="H473" s="117" t="s">
        <v>1230</v>
      </c>
      <c r="I473" s="14"/>
      <c r="J473" s="5" t="s">
        <v>333</v>
      </c>
      <c r="K473" s="6"/>
      <c r="L473" s="35"/>
      <c r="M473" s="115" t="s">
        <v>1230</v>
      </c>
      <c r="O473" s="5" t="s">
        <v>333</v>
      </c>
      <c r="P473" s="124">
        <v>37.5</v>
      </c>
      <c r="Q473" s="25">
        <v>44126</v>
      </c>
      <c r="R473" s="25">
        <v>44129</v>
      </c>
      <c r="S473" s="124">
        <v>37.5</v>
      </c>
    </row>
    <row r="474" spans="1:19" s="27" customFormat="1" ht="27" customHeight="1">
      <c r="A474" s="43" t="s">
        <v>1004</v>
      </c>
      <c r="B474" s="24" t="s">
        <v>70</v>
      </c>
      <c r="C474" s="24" t="s">
        <v>71</v>
      </c>
      <c r="D474" s="17" t="s">
        <v>96</v>
      </c>
      <c r="E474" s="26" t="s">
        <v>24</v>
      </c>
      <c r="F474" s="34"/>
      <c r="G474" s="35"/>
      <c r="H474" s="115" t="s">
        <v>1181</v>
      </c>
      <c r="I474" s="14"/>
      <c r="J474" s="5" t="s">
        <v>756</v>
      </c>
      <c r="K474" s="6"/>
      <c r="L474" s="35"/>
      <c r="M474" s="115" t="s">
        <v>1181</v>
      </c>
      <c r="O474" s="5" t="s">
        <v>756</v>
      </c>
      <c r="P474" s="124">
        <v>284.98</v>
      </c>
      <c r="Q474" s="25">
        <v>44127</v>
      </c>
      <c r="R474" s="25">
        <v>44127</v>
      </c>
      <c r="S474" s="124">
        <v>284.98</v>
      </c>
    </row>
    <row r="475" spans="1:19" s="27" customFormat="1" ht="27" customHeight="1">
      <c r="A475" s="43" t="s">
        <v>1005</v>
      </c>
      <c r="B475" s="24" t="s">
        <v>70</v>
      </c>
      <c r="C475" s="24" t="s">
        <v>71</v>
      </c>
      <c r="D475" s="17" t="s">
        <v>159</v>
      </c>
      <c r="E475" s="26" t="s">
        <v>24</v>
      </c>
      <c r="F475" s="34"/>
      <c r="G475" s="35"/>
      <c r="H475" s="120" t="s">
        <v>1233</v>
      </c>
      <c r="I475" s="14"/>
      <c r="J475" s="5" t="s">
        <v>366</v>
      </c>
      <c r="K475" s="6"/>
      <c r="L475" s="35"/>
      <c r="M475" s="120" t="s">
        <v>1233</v>
      </c>
      <c r="O475" s="5" t="s">
        <v>366</v>
      </c>
      <c r="P475" s="124">
        <v>262.57</v>
      </c>
      <c r="Q475" s="25">
        <v>44127</v>
      </c>
      <c r="R475" s="25">
        <v>44127</v>
      </c>
      <c r="S475" s="124">
        <v>262.57</v>
      </c>
    </row>
    <row r="476" spans="1:19" s="27" customFormat="1" ht="27" customHeight="1">
      <c r="A476" s="43" t="s">
        <v>1006</v>
      </c>
      <c r="B476" s="24" t="s">
        <v>70</v>
      </c>
      <c r="C476" s="24" t="s">
        <v>71</v>
      </c>
      <c r="D476" s="17" t="s">
        <v>172</v>
      </c>
      <c r="E476" s="26" t="s">
        <v>24</v>
      </c>
      <c r="F476" s="34"/>
      <c r="G476" s="35"/>
      <c r="H476" s="119" t="s">
        <v>1185</v>
      </c>
      <c r="I476" s="14"/>
      <c r="J476" s="5" t="s">
        <v>108</v>
      </c>
      <c r="K476" s="6"/>
      <c r="L476" s="35"/>
      <c r="M476" s="115" t="s">
        <v>1185</v>
      </c>
      <c r="O476" s="5" t="s">
        <v>108</v>
      </c>
      <c r="P476" s="124">
        <v>3929.61</v>
      </c>
      <c r="Q476" s="25">
        <v>44130</v>
      </c>
      <c r="R476" s="25">
        <v>44130</v>
      </c>
      <c r="S476" s="124">
        <v>3929.61</v>
      </c>
    </row>
    <row r="477" spans="1:19" s="27" customFormat="1" ht="27" customHeight="1">
      <c r="A477" s="43" t="s">
        <v>1007</v>
      </c>
      <c r="B477" s="24" t="s">
        <v>70</v>
      </c>
      <c r="C477" s="24" t="s">
        <v>71</v>
      </c>
      <c r="D477" s="17" t="s">
        <v>107</v>
      </c>
      <c r="E477" s="26" t="s">
        <v>24</v>
      </c>
      <c r="F477" s="34"/>
      <c r="G477" s="35"/>
      <c r="H477" s="118" t="s">
        <v>1186</v>
      </c>
      <c r="I477" s="16"/>
      <c r="J477" s="5" t="s">
        <v>113</v>
      </c>
      <c r="K477" s="6"/>
      <c r="L477" s="35"/>
      <c r="M477" s="115" t="s">
        <v>1186</v>
      </c>
      <c r="O477" s="5" t="s">
        <v>113</v>
      </c>
      <c r="P477" s="124">
        <v>3685</v>
      </c>
      <c r="Q477" s="25">
        <v>44130</v>
      </c>
      <c r="R477" s="25">
        <v>44130</v>
      </c>
      <c r="S477" s="124">
        <v>3685</v>
      </c>
    </row>
    <row r="478" spans="1:19" s="27" customFormat="1" ht="27" customHeight="1">
      <c r="A478" s="43" t="s">
        <v>1008</v>
      </c>
      <c r="B478" s="24" t="s">
        <v>70</v>
      </c>
      <c r="C478" s="24" t="s">
        <v>71</v>
      </c>
      <c r="D478" s="17" t="s">
        <v>135</v>
      </c>
      <c r="E478" s="26" t="s">
        <v>24</v>
      </c>
      <c r="F478" s="34"/>
      <c r="G478" s="35"/>
      <c r="H478" s="119" t="s">
        <v>1191</v>
      </c>
      <c r="I478" s="14"/>
      <c r="J478" s="5" t="s">
        <v>136</v>
      </c>
      <c r="K478" s="6"/>
      <c r="L478" s="35"/>
      <c r="M478" s="115" t="s">
        <v>1191</v>
      </c>
      <c r="O478" s="5" t="s">
        <v>136</v>
      </c>
      <c r="P478" s="124">
        <v>5464.4</v>
      </c>
      <c r="Q478" s="25">
        <v>44130</v>
      </c>
      <c r="R478" s="25">
        <v>44130</v>
      </c>
      <c r="S478" s="124">
        <v>5464.4</v>
      </c>
    </row>
    <row r="479" spans="1:19" s="27" customFormat="1" ht="27" customHeight="1">
      <c r="A479" s="43" t="s">
        <v>1022</v>
      </c>
      <c r="B479" s="24" t="s">
        <v>70</v>
      </c>
      <c r="C479" s="24" t="s">
        <v>71</v>
      </c>
      <c r="D479" s="17" t="s">
        <v>401</v>
      </c>
      <c r="E479" s="26" t="s">
        <v>27</v>
      </c>
      <c r="F479" s="34"/>
      <c r="G479" s="35"/>
      <c r="H479" s="140" t="s">
        <v>1263</v>
      </c>
      <c r="I479" s="14"/>
      <c r="J479" s="5" t="s">
        <v>750</v>
      </c>
      <c r="K479" s="6"/>
      <c r="L479" s="35"/>
      <c r="M479" s="140" t="s">
        <v>1263</v>
      </c>
      <c r="O479" s="5" t="s">
        <v>750</v>
      </c>
      <c r="P479" s="124">
        <v>5511.78</v>
      </c>
      <c r="Q479" s="25">
        <v>44130</v>
      </c>
      <c r="R479" s="25">
        <v>44138</v>
      </c>
      <c r="S479" s="124">
        <v>5511.78</v>
      </c>
    </row>
    <row r="480" spans="1:19" s="27" customFormat="1" ht="27" customHeight="1">
      <c r="A480" s="43" t="s">
        <v>1009</v>
      </c>
      <c r="B480" s="24" t="s">
        <v>70</v>
      </c>
      <c r="C480" s="24" t="s">
        <v>71</v>
      </c>
      <c r="D480" s="17" t="s">
        <v>107</v>
      </c>
      <c r="E480" s="26" t="s">
        <v>24</v>
      </c>
      <c r="F480" s="34"/>
      <c r="G480" s="35"/>
      <c r="H480" s="118" t="s">
        <v>1192</v>
      </c>
      <c r="I480" s="14"/>
      <c r="J480" s="5" t="s">
        <v>139</v>
      </c>
      <c r="K480" s="6"/>
      <c r="L480" s="35"/>
      <c r="M480" s="115" t="s">
        <v>1192</v>
      </c>
      <c r="O480" s="5" t="s">
        <v>139</v>
      </c>
      <c r="P480" s="124">
        <v>585.33</v>
      </c>
      <c r="Q480" s="25">
        <v>44131</v>
      </c>
      <c r="R480" s="25">
        <v>44131</v>
      </c>
      <c r="S480" s="124">
        <v>585.33</v>
      </c>
    </row>
    <row r="481" spans="1:19" s="27" customFormat="1" ht="27" customHeight="1">
      <c r="A481" s="43" t="s">
        <v>1010</v>
      </c>
      <c r="B481" s="24" t="s">
        <v>70</v>
      </c>
      <c r="C481" s="24" t="s">
        <v>71</v>
      </c>
      <c r="D481" s="17" t="s">
        <v>107</v>
      </c>
      <c r="E481" s="26" t="s">
        <v>24</v>
      </c>
      <c r="F481" s="34"/>
      <c r="G481" s="35"/>
      <c r="H481" s="130" t="s">
        <v>1234</v>
      </c>
      <c r="I481" s="14"/>
      <c r="J481" s="5" t="s">
        <v>380</v>
      </c>
      <c r="K481" s="6"/>
      <c r="L481" s="35"/>
      <c r="M481" s="115" t="s">
        <v>1234</v>
      </c>
      <c r="O481" s="5" t="s">
        <v>380</v>
      </c>
      <c r="P481" s="124">
        <v>567.67</v>
      </c>
      <c r="Q481" s="25">
        <v>44131</v>
      </c>
      <c r="R481" s="25">
        <v>44131</v>
      </c>
      <c r="S481" s="124">
        <v>567.67</v>
      </c>
    </row>
    <row r="482" spans="1:19" s="27" customFormat="1" ht="27" customHeight="1">
      <c r="A482" s="43" t="s">
        <v>1011</v>
      </c>
      <c r="B482" s="24" t="s">
        <v>70</v>
      </c>
      <c r="C482" s="24" t="s">
        <v>71</v>
      </c>
      <c r="D482" s="17" t="s">
        <v>116</v>
      </c>
      <c r="E482" s="26" t="s">
        <v>24</v>
      </c>
      <c r="F482" s="34"/>
      <c r="G482" s="35"/>
      <c r="H482" s="118" t="s">
        <v>1187</v>
      </c>
      <c r="I482" s="14"/>
      <c r="J482" s="5" t="s">
        <v>117</v>
      </c>
      <c r="K482" s="6"/>
      <c r="L482" s="35"/>
      <c r="M482" s="115" t="s">
        <v>1187</v>
      </c>
      <c r="O482" s="5" t="s">
        <v>117</v>
      </c>
      <c r="P482" s="124">
        <v>620</v>
      </c>
      <c r="Q482" s="25">
        <v>44131</v>
      </c>
      <c r="R482" s="25">
        <v>44131</v>
      </c>
      <c r="S482" s="124">
        <v>620</v>
      </c>
    </row>
    <row r="483" spans="1:19" s="27" customFormat="1" ht="27" customHeight="1">
      <c r="A483" s="43" t="s">
        <v>1012</v>
      </c>
      <c r="B483" s="24" t="s">
        <v>70</v>
      </c>
      <c r="C483" s="24" t="s">
        <v>71</v>
      </c>
      <c r="D483" s="17" t="s">
        <v>172</v>
      </c>
      <c r="E483" s="26" t="s">
        <v>24</v>
      </c>
      <c r="F483" s="34"/>
      <c r="G483" s="35"/>
      <c r="H483" s="118" t="s">
        <v>1186</v>
      </c>
      <c r="I483" s="16"/>
      <c r="J483" s="5" t="s">
        <v>113</v>
      </c>
      <c r="K483" s="6"/>
      <c r="L483" s="35"/>
      <c r="M483" s="115" t="s">
        <v>1186</v>
      </c>
      <c r="O483" s="5" t="s">
        <v>113</v>
      </c>
      <c r="P483" s="124">
        <v>2926.96</v>
      </c>
      <c r="Q483" s="25">
        <v>44131</v>
      </c>
      <c r="R483" s="25">
        <v>44131</v>
      </c>
      <c r="S483" s="124">
        <v>2926.96</v>
      </c>
    </row>
    <row r="484" spans="1:19" s="27" customFormat="1" ht="27" customHeight="1">
      <c r="A484" s="43" t="s">
        <v>1019</v>
      </c>
      <c r="B484" s="24" t="s">
        <v>70</v>
      </c>
      <c r="C484" s="24" t="s">
        <v>71</v>
      </c>
      <c r="D484" s="17" t="s">
        <v>159</v>
      </c>
      <c r="E484" s="26" t="s">
        <v>24</v>
      </c>
      <c r="F484" s="34"/>
      <c r="G484" s="35"/>
      <c r="H484" s="118" t="s">
        <v>1196</v>
      </c>
      <c r="I484" s="14"/>
      <c r="J484" s="5" t="s">
        <v>152</v>
      </c>
      <c r="K484" s="6"/>
      <c r="L484" s="35"/>
      <c r="M484" s="115" t="s">
        <v>1196</v>
      </c>
      <c r="O484" s="5" t="s">
        <v>152</v>
      </c>
      <c r="P484" s="124">
        <v>117.31</v>
      </c>
      <c r="Q484" s="25">
        <v>44132</v>
      </c>
      <c r="R484" s="25">
        <v>44132</v>
      </c>
      <c r="S484" s="124">
        <v>117.31</v>
      </c>
    </row>
    <row r="485" spans="1:19" s="27" customFormat="1" ht="27" customHeight="1">
      <c r="A485" s="43" t="s">
        <v>1020</v>
      </c>
      <c r="B485" s="24" t="s">
        <v>70</v>
      </c>
      <c r="C485" s="24" t="s">
        <v>71</v>
      </c>
      <c r="D485" s="17" t="s">
        <v>151</v>
      </c>
      <c r="E485" s="26" t="s">
        <v>24</v>
      </c>
      <c r="F485" s="34"/>
      <c r="G485" s="35"/>
      <c r="H485" s="120" t="s">
        <v>1198</v>
      </c>
      <c r="I485" s="14"/>
      <c r="J485" s="5" t="s">
        <v>157</v>
      </c>
      <c r="K485" s="6"/>
      <c r="L485" s="35"/>
      <c r="M485" s="115" t="s">
        <v>1198</v>
      </c>
      <c r="O485" s="5" t="s">
        <v>157</v>
      </c>
      <c r="P485" s="124">
        <v>529.36</v>
      </c>
      <c r="Q485" s="25">
        <v>44132</v>
      </c>
      <c r="R485" s="25">
        <v>44132</v>
      </c>
      <c r="S485" s="124">
        <v>529.36</v>
      </c>
    </row>
    <row r="486" spans="1:19" s="27" customFormat="1" ht="27" customHeight="1">
      <c r="A486" s="43" t="s">
        <v>1023</v>
      </c>
      <c r="B486" s="24" t="s">
        <v>70</v>
      </c>
      <c r="C486" s="24" t="s">
        <v>71</v>
      </c>
      <c r="D486" s="17" t="s">
        <v>419</v>
      </c>
      <c r="E486" s="26" t="s">
        <v>24</v>
      </c>
      <c r="F486" s="34"/>
      <c r="G486" s="35"/>
      <c r="H486" s="115" t="s">
        <v>1243</v>
      </c>
      <c r="I486" s="14"/>
      <c r="J486" s="5" t="s">
        <v>420</v>
      </c>
      <c r="K486" s="6"/>
      <c r="L486" s="35"/>
      <c r="M486" s="115" t="s">
        <v>1243</v>
      </c>
      <c r="O486" s="5" t="s">
        <v>420</v>
      </c>
      <c r="P486" s="124">
        <v>3110.04</v>
      </c>
      <c r="Q486" s="25">
        <v>44133</v>
      </c>
      <c r="R486" s="25">
        <v>44134</v>
      </c>
      <c r="S486" s="124">
        <v>3110.04</v>
      </c>
    </row>
    <row r="487" spans="1:19" s="27" customFormat="1" ht="27" customHeight="1">
      <c r="A487" s="43" t="s">
        <v>1024</v>
      </c>
      <c r="B487" s="24" t="s">
        <v>70</v>
      </c>
      <c r="C487" s="24" t="s">
        <v>71</v>
      </c>
      <c r="D487" s="17" t="s">
        <v>172</v>
      </c>
      <c r="E487" s="26" t="s">
        <v>24</v>
      </c>
      <c r="F487" s="34"/>
      <c r="G487" s="35"/>
      <c r="H487" s="118" t="s">
        <v>1194</v>
      </c>
      <c r="I487" s="14"/>
      <c r="J487" s="5" t="s">
        <v>146</v>
      </c>
      <c r="K487" s="6"/>
      <c r="L487" s="35"/>
      <c r="M487" s="115" t="s">
        <v>1194</v>
      </c>
      <c r="O487" s="5" t="s">
        <v>146</v>
      </c>
      <c r="P487" s="124">
        <v>1179</v>
      </c>
      <c r="Q487" s="25">
        <v>44133</v>
      </c>
      <c r="R487" s="25">
        <v>44133</v>
      </c>
      <c r="S487" s="124">
        <v>1179</v>
      </c>
    </row>
    <row r="488" spans="1:19" s="27" customFormat="1" ht="27" customHeight="1">
      <c r="A488" s="43" t="s">
        <v>1025</v>
      </c>
      <c r="B488" s="24" t="s">
        <v>70</v>
      </c>
      <c r="C488" s="24" t="s">
        <v>71</v>
      </c>
      <c r="D488" s="17" t="s">
        <v>107</v>
      </c>
      <c r="E488" s="26" t="s">
        <v>24</v>
      </c>
      <c r="F488" s="34"/>
      <c r="G488" s="35"/>
      <c r="H488" s="119" t="s">
        <v>1185</v>
      </c>
      <c r="I488" s="14"/>
      <c r="J488" s="5" t="s">
        <v>108</v>
      </c>
      <c r="K488" s="6"/>
      <c r="L488" s="35"/>
      <c r="M488" s="115" t="s">
        <v>1185</v>
      </c>
      <c r="O488" s="5" t="s">
        <v>108</v>
      </c>
      <c r="P488" s="124">
        <v>210.96</v>
      </c>
      <c r="Q488" s="25">
        <v>44133</v>
      </c>
      <c r="R488" s="25">
        <v>44133</v>
      </c>
      <c r="S488" s="124">
        <v>210.96</v>
      </c>
    </row>
    <row r="489" spans="1:19" s="27" customFormat="1" ht="27" customHeight="1">
      <c r="A489" s="43" t="s">
        <v>1026</v>
      </c>
      <c r="B489" s="24" t="s">
        <v>70</v>
      </c>
      <c r="C489" s="24" t="s">
        <v>71</v>
      </c>
      <c r="D489" s="17" t="s">
        <v>196</v>
      </c>
      <c r="E489" s="26" t="s">
        <v>24</v>
      </c>
      <c r="F489" s="34"/>
      <c r="G489" s="35"/>
      <c r="H489" s="118" t="s">
        <v>1206</v>
      </c>
      <c r="I489" s="14"/>
      <c r="J489" s="5" t="s">
        <v>195</v>
      </c>
      <c r="K489" s="6"/>
      <c r="L489" s="35"/>
      <c r="M489" s="115" t="s">
        <v>1206</v>
      </c>
      <c r="O489" s="5" t="s">
        <v>195</v>
      </c>
      <c r="P489" s="124">
        <v>480.48</v>
      </c>
      <c r="Q489" s="25">
        <v>44133</v>
      </c>
      <c r="R489" s="25">
        <v>44134</v>
      </c>
      <c r="S489" s="124">
        <v>480.48</v>
      </c>
    </row>
    <row r="490" spans="1:19" s="27" customFormat="1" ht="27" customHeight="1" thickBot="1">
      <c r="A490" s="43" t="s">
        <v>1027</v>
      </c>
      <c r="B490" s="24" t="s">
        <v>70</v>
      </c>
      <c r="C490" s="24" t="s">
        <v>71</v>
      </c>
      <c r="D490" s="17" t="s">
        <v>101</v>
      </c>
      <c r="E490" s="26" t="s">
        <v>24</v>
      </c>
      <c r="F490" s="34"/>
      <c r="G490" s="35"/>
      <c r="H490" s="115" t="s">
        <v>1182</v>
      </c>
      <c r="I490" s="14"/>
      <c r="J490" s="5" t="s">
        <v>102</v>
      </c>
      <c r="K490" s="6"/>
      <c r="L490" s="35"/>
      <c r="M490" s="115" t="s">
        <v>1182</v>
      </c>
      <c r="O490" s="5" t="s">
        <v>102</v>
      </c>
      <c r="P490" s="124">
        <v>326</v>
      </c>
      <c r="Q490" s="25">
        <v>44133</v>
      </c>
      <c r="R490" s="25">
        <v>44134</v>
      </c>
      <c r="S490" s="124">
        <v>326</v>
      </c>
    </row>
    <row r="491" spans="1:19" s="27" customFormat="1" ht="27" customHeight="1" thickBot="1">
      <c r="A491" s="43" t="s">
        <v>1029</v>
      </c>
      <c r="B491" s="24" t="s">
        <v>70</v>
      </c>
      <c r="C491" s="24" t="s">
        <v>71</v>
      </c>
      <c r="D491" s="17" t="s">
        <v>1028</v>
      </c>
      <c r="E491" s="26" t="s">
        <v>13</v>
      </c>
      <c r="F491" s="34"/>
      <c r="G491" s="35"/>
      <c r="H491" s="164" t="s">
        <v>1032</v>
      </c>
      <c r="I491" s="14"/>
      <c r="J491" s="5" t="s">
        <v>1030</v>
      </c>
      <c r="K491" s="6"/>
      <c r="L491" s="35"/>
      <c r="M491" s="148" t="s">
        <v>1034</v>
      </c>
      <c r="O491" s="5" t="s">
        <v>1031</v>
      </c>
      <c r="P491" s="124">
        <v>396193.9</v>
      </c>
      <c r="Q491" s="25">
        <v>44117</v>
      </c>
      <c r="R491" s="25">
        <v>45578</v>
      </c>
      <c r="S491" s="41"/>
    </row>
    <row r="492" spans="1:19" s="27" customFormat="1" ht="27" customHeight="1" thickBot="1">
      <c r="A492" s="43" t="s">
        <v>1029</v>
      </c>
      <c r="B492" s="24" t="s">
        <v>70</v>
      </c>
      <c r="C492" s="24" t="s">
        <v>71</v>
      </c>
      <c r="D492" s="17" t="s">
        <v>1028</v>
      </c>
      <c r="E492" s="26" t="s">
        <v>13</v>
      </c>
      <c r="F492" s="34"/>
      <c r="G492" s="35"/>
      <c r="H492" s="165" t="s">
        <v>1033</v>
      </c>
      <c r="I492" s="14"/>
      <c r="J492" s="5" t="s">
        <v>1124</v>
      </c>
      <c r="K492" s="6"/>
      <c r="L492" s="35"/>
      <c r="M492" s="148" t="s">
        <v>1034</v>
      </c>
      <c r="O492" s="5" t="s">
        <v>1031</v>
      </c>
      <c r="P492" s="124">
        <v>396193.9</v>
      </c>
      <c r="Q492" s="25">
        <v>44117</v>
      </c>
      <c r="R492" s="25">
        <v>45578</v>
      </c>
      <c r="S492" s="41"/>
    </row>
    <row r="493" spans="1:19" s="27" customFormat="1" ht="27" customHeight="1">
      <c r="A493" s="43" t="s">
        <v>1029</v>
      </c>
      <c r="B493" s="24" t="s">
        <v>70</v>
      </c>
      <c r="C493" s="24" t="s">
        <v>71</v>
      </c>
      <c r="D493" s="17" t="s">
        <v>1028</v>
      </c>
      <c r="E493" s="26" t="s">
        <v>13</v>
      </c>
      <c r="F493" s="34"/>
      <c r="G493" s="35"/>
      <c r="H493" s="148" t="s">
        <v>1034</v>
      </c>
      <c r="I493" s="14"/>
      <c r="J493" s="5" t="s">
        <v>1031</v>
      </c>
      <c r="K493" s="6"/>
      <c r="L493" s="35"/>
      <c r="M493" s="148" t="s">
        <v>1034</v>
      </c>
      <c r="O493" s="5" t="s">
        <v>1031</v>
      </c>
      <c r="P493" s="124">
        <v>396193.9</v>
      </c>
      <c r="Q493" s="25">
        <v>44117</v>
      </c>
      <c r="R493" s="25">
        <v>45578</v>
      </c>
      <c r="S493" s="41">
        <f>8045.7</f>
        <v>8045.7</v>
      </c>
    </row>
    <row r="494" spans="1:19" s="27" customFormat="1" ht="27" customHeight="1">
      <c r="A494" s="43" t="s">
        <v>1035</v>
      </c>
      <c r="B494" s="24" t="s">
        <v>70</v>
      </c>
      <c r="C494" s="24" t="s">
        <v>71</v>
      </c>
      <c r="D494" s="17" t="s">
        <v>473</v>
      </c>
      <c r="E494" s="26" t="s">
        <v>24</v>
      </c>
      <c r="F494" s="34"/>
      <c r="G494" s="35"/>
      <c r="H494" s="117" t="s">
        <v>1230</v>
      </c>
      <c r="I494" s="14"/>
      <c r="J494" s="5" t="s">
        <v>333</v>
      </c>
      <c r="K494" s="6"/>
      <c r="L494" s="35"/>
      <c r="M494" s="115" t="s">
        <v>1230</v>
      </c>
      <c r="O494" s="5" t="s">
        <v>333</v>
      </c>
      <c r="P494" s="124">
        <v>408</v>
      </c>
      <c r="Q494" s="25">
        <v>44134</v>
      </c>
      <c r="R494" s="25">
        <v>44137</v>
      </c>
      <c r="S494" s="41"/>
    </row>
    <row r="495" spans="1:19" s="27" customFormat="1" ht="27" customHeight="1">
      <c r="A495" s="43" t="s">
        <v>1036</v>
      </c>
      <c r="B495" s="24" t="s">
        <v>70</v>
      </c>
      <c r="C495" s="24" t="s">
        <v>71</v>
      </c>
      <c r="D495" s="17" t="s">
        <v>78</v>
      </c>
      <c r="E495" s="26" t="s">
        <v>24</v>
      </c>
      <c r="F495" s="34"/>
      <c r="G495" s="35"/>
      <c r="H495" s="115" t="s">
        <v>1176</v>
      </c>
      <c r="I495" s="14"/>
      <c r="J495" s="5" t="s">
        <v>81</v>
      </c>
      <c r="K495" s="6"/>
      <c r="L495" s="35"/>
      <c r="M495" s="115" t="s">
        <v>1176</v>
      </c>
      <c r="O495" s="5" t="s">
        <v>81</v>
      </c>
      <c r="P495" s="124">
        <v>90.16</v>
      </c>
      <c r="Q495" s="25">
        <v>44137</v>
      </c>
      <c r="R495" s="25">
        <v>44137</v>
      </c>
      <c r="S495" s="124">
        <v>90.16</v>
      </c>
    </row>
    <row r="496" spans="1:19" s="27" customFormat="1" ht="27" customHeight="1">
      <c r="A496" s="43" t="s">
        <v>1037</v>
      </c>
      <c r="B496" s="24" t="s">
        <v>70</v>
      </c>
      <c r="C496" s="24" t="s">
        <v>71</v>
      </c>
      <c r="D496" s="17" t="s">
        <v>680</v>
      </c>
      <c r="E496" s="26" t="s">
        <v>24</v>
      </c>
      <c r="F496" s="34"/>
      <c r="G496" s="35"/>
      <c r="H496" s="117" t="s">
        <v>1230</v>
      </c>
      <c r="I496" s="14"/>
      <c r="J496" s="5" t="s">
        <v>333</v>
      </c>
      <c r="K496" s="6"/>
      <c r="L496" s="35"/>
      <c r="M496" s="115" t="s">
        <v>1230</v>
      </c>
      <c r="O496" s="5" t="s">
        <v>333</v>
      </c>
      <c r="P496" s="124">
        <v>750</v>
      </c>
      <c r="Q496" s="25">
        <v>44137</v>
      </c>
      <c r="R496" s="25">
        <v>44140</v>
      </c>
      <c r="S496" s="41"/>
    </row>
    <row r="497" spans="1:19" s="27" customFormat="1" ht="27" customHeight="1">
      <c r="A497" s="43" t="s">
        <v>1038</v>
      </c>
      <c r="B497" s="24" t="s">
        <v>70</v>
      </c>
      <c r="C497" s="24" t="s">
        <v>71</v>
      </c>
      <c r="D497" s="17" t="s">
        <v>401</v>
      </c>
      <c r="E497" s="5" t="s">
        <v>27</v>
      </c>
      <c r="F497" s="34"/>
      <c r="G497" s="35"/>
      <c r="H497" s="140" t="s">
        <v>1263</v>
      </c>
      <c r="I497" s="14"/>
      <c r="J497" s="5" t="s">
        <v>750</v>
      </c>
      <c r="K497" s="6"/>
      <c r="L497" s="35"/>
      <c r="M497" s="140" t="s">
        <v>1263</v>
      </c>
      <c r="O497" s="5" t="s">
        <v>750</v>
      </c>
      <c r="P497" s="124">
        <v>5583.78</v>
      </c>
      <c r="Q497" s="25">
        <v>44137</v>
      </c>
      <c r="R497" s="25">
        <v>44145</v>
      </c>
      <c r="S497" s="124">
        <v>5583.78</v>
      </c>
    </row>
    <row r="498" spans="1:19" s="27" customFormat="1" ht="27" customHeight="1">
      <c r="A498" s="43" t="s">
        <v>1039</v>
      </c>
      <c r="B498" s="24" t="s">
        <v>70</v>
      </c>
      <c r="C498" s="24" t="s">
        <v>71</v>
      </c>
      <c r="D498" s="17" t="s">
        <v>172</v>
      </c>
      <c r="E498" s="26" t="s">
        <v>24</v>
      </c>
      <c r="F498" s="34"/>
      <c r="G498" s="35"/>
      <c r="H498" s="119" t="s">
        <v>1185</v>
      </c>
      <c r="I498" s="14"/>
      <c r="J498" s="5" t="s">
        <v>108</v>
      </c>
      <c r="K498" s="6"/>
      <c r="L498" s="35"/>
      <c r="M498" s="115" t="s">
        <v>1185</v>
      </c>
      <c r="O498" s="5" t="s">
        <v>108</v>
      </c>
      <c r="P498" s="124">
        <v>10658.04</v>
      </c>
      <c r="Q498" s="25">
        <v>44137</v>
      </c>
      <c r="R498" s="25">
        <v>44145</v>
      </c>
      <c r="S498" s="41"/>
    </row>
    <row r="499" spans="1:19" s="27" customFormat="1" ht="27" customHeight="1">
      <c r="A499" s="43" t="s">
        <v>1040</v>
      </c>
      <c r="B499" s="24" t="s">
        <v>70</v>
      </c>
      <c r="C499" s="24" t="s">
        <v>71</v>
      </c>
      <c r="D499" s="17" t="s">
        <v>172</v>
      </c>
      <c r="E499" s="26" t="s">
        <v>24</v>
      </c>
      <c r="F499" s="34"/>
      <c r="G499" s="35"/>
      <c r="H499" s="120" t="s">
        <v>1272</v>
      </c>
      <c r="I499" s="14"/>
      <c r="J499" s="5" t="s">
        <v>890</v>
      </c>
      <c r="K499" s="6"/>
      <c r="L499" s="35"/>
      <c r="M499" s="120" t="s">
        <v>1272</v>
      </c>
      <c r="O499" s="5" t="s">
        <v>890</v>
      </c>
      <c r="P499" s="124">
        <v>3600</v>
      </c>
      <c r="Q499" s="25">
        <v>44137</v>
      </c>
      <c r="R499" s="25">
        <v>44145</v>
      </c>
      <c r="S499" s="124">
        <v>3600</v>
      </c>
    </row>
    <row r="500" spans="1:19" s="27" customFormat="1" ht="27" customHeight="1">
      <c r="A500" s="43" t="s">
        <v>1041</v>
      </c>
      <c r="B500" s="24" t="s">
        <v>70</v>
      </c>
      <c r="C500" s="24" t="s">
        <v>71</v>
      </c>
      <c r="D500" s="17" t="s">
        <v>1042</v>
      </c>
      <c r="E500" s="26" t="s">
        <v>13</v>
      </c>
      <c r="F500" s="34"/>
      <c r="G500" s="35"/>
      <c r="H500" s="115" t="s">
        <v>1049</v>
      </c>
      <c r="I500" s="14"/>
      <c r="J500" s="5" t="s">
        <v>1043</v>
      </c>
      <c r="K500" s="6"/>
      <c r="L500" s="35"/>
      <c r="M500" s="115" t="s">
        <v>1049</v>
      </c>
      <c r="O500" s="5" t="s">
        <v>1043</v>
      </c>
      <c r="P500" s="124">
        <v>21335.4</v>
      </c>
      <c r="Q500" s="25">
        <v>44140</v>
      </c>
      <c r="R500" s="25">
        <v>44505</v>
      </c>
      <c r="S500" s="41"/>
    </row>
    <row r="501" spans="1:19" s="27" customFormat="1" ht="27" customHeight="1">
      <c r="A501" s="43" t="s">
        <v>1041</v>
      </c>
      <c r="B501" s="24" t="s">
        <v>70</v>
      </c>
      <c r="C501" s="24" t="s">
        <v>71</v>
      </c>
      <c r="D501" s="17" t="s">
        <v>1042</v>
      </c>
      <c r="E501" s="26" t="s">
        <v>13</v>
      </c>
      <c r="F501" s="34"/>
      <c r="G501" s="35"/>
      <c r="H501" s="126">
        <v>1448060440</v>
      </c>
      <c r="I501" s="14"/>
      <c r="J501" s="5" t="s">
        <v>1050</v>
      </c>
      <c r="K501" s="6"/>
      <c r="L501" s="35"/>
      <c r="M501" s="115" t="s">
        <v>1049</v>
      </c>
      <c r="O501" s="5" t="s">
        <v>1043</v>
      </c>
      <c r="P501" s="124">
        <v>21335.4</v>
      </c>
      <c r="Q501" s="25">
        <v>44140</v>
      </c>
      <c r="R501" s="25">
        <v>44505</v>
      </c>
      <c r="S501" s="41"/>
    </row>
    <row r="502" spans="1:19" s="27" customFormat="1" ht="27" customHeight="1">
      <c r="A502" s="105" t="s">
        <v>1046</v>
      </c>
      <c r="B502" s="24" t="s">
        <v>70</v>
      </c>
      <c r="C502" s="24" t="s">
        <v>71</v>
      </c>
      <c r="D502" s="17" t="s">
        <v>1047</v>
      </c>
      <c r="E502" s="26" t="s">
        <v>13</v>
      </c>
      <c r="F502" s="34"/>
      <c r="G502" s="35"/>
      <c r="H502" s="126">
        <v>1448060440</v>
      </c>
      <c r="I502" s="14"/>
      <c r="J502" s="5" t="s">
        <v>1050</v>
      </c>
      <c r="K502" s="6"/>
      <c r="L502" s="35"/>
      <c r="M502" s="126">
        <v>1448060440</v>
      </c>
      <c r="O502" s="5" t="s">
        <v>1050</v>
      </c>
      <c r="P502" s="124">
        <v>41760.72</v>
      </c>
      <c r="Q502" s="25">
        <v>44140</v>
      </c>
      <c r="R502" s="25">
        <v>44505</v>
      </c>
      <c r="S502" s="41"/>
    </row>
    <row r="503" spans="1:19" s="27" customFormat="1" ht="27" customHeight="1">
      <c r="A503" s="105" t="s">
        <v>1046</v>
      </c>
      <c r="B503" s="24" t="s">
        <v>70</v>
      </c>
      <c r="C503" s="24" t="s">
        <v>71</v>
      </c>
      <c r="D503" s="17" t="s">
        <v>1048</v>
      </c>
      <c r="E503" s="26" t="s">
        <v>13</v>
      </c>
      <c r="F503" s="34"/>
      <c r="G503" s="35"/>
      <c r="H503" s="126" t="s">
        <v>1045</v>
      </c>
      <c r="I503" s="14"/>
      <c r="J503" s="5" t="s">
        <v>1043</v>
      </c>
      <c r="K503" s="6"/>
      <c r="L503" s="35"/>
      <c r="M503" s="126">
        <v>1448060440</v>
      </c>
      <c r="O503" s="5" t="s">
        <v>1050</v>
      </c>
      <c r="P503" s="124">
        <v>41760.72</v>
      </c>
      <c r="Q503" s="25">
        <v>44140</v>
      </c>
      <c r="R503" s="25">
        <v>44505</v>
      </c>
      <c r="S503" s="41"/>
    </row>
    <row r="504" spans="1:19" s="27" customFormat="1" ht="27" customHeight="1">
      <c r="A504" s="105" t="s">
        <v>1288</v>
      </c>
      <c r="B504" s="24" t="s">
        <v>70</v>
      </c>
      <c r="C504" s="24" t="s">
        <v>71</v>
      </c>
      <c r="D504" s="17" t="s">
        <v>401</v>
      </c>
      <c r="E504" s="5" t="s">
        <v>27</v>
      </c>
      <c r="F504" s="34"/>
      <c r="G504" s="35"/>
      <c r="H504" s="140" t="s">
        <v>1263</v>
      </c>
      <c r="I504" s="14"/>
      <c r="J504" s="5" t="s">
        <v>750</v>
      </c>
      <c r="K504" s="6"/>
      <c r="L504" s="35"/>
      <c r="M504" s="126" t="s">
        <v>1263</v>
      </c>
      <c r="O504" s="5" t="s">
        <v>750</v>
      </c>
      <c r="P504" s="124">
        <v>5685.78</v>
      </c>
      <c r="Q504" s="25">
        <v>44144</v>
      </c>
      <c r="R504" s="25">
        <v>44142</v>
      </c>
      <c r="S504" s="124">
        <v>5685.78</v>
      </c>
    </row>
    <row r="505" spans="1:19" s="27" customFormat="1" ht="27" customHeight="1">
      <c r="A505" s="43" t="s">
        <v>1051</v>
      </c>
      <c r="B505" s="24" t="s">
        <v>70</v>
      </c>
      <c r="C505" s="24" t="s">
        <v>71</v>
      </c>
      <c r="D505" s="17" t="s">
        <v>1052</v>
      </c>
      <c r="E505" s="26" t="s">
        <v>24</v>
      </c>
      <c r="F505" s="34"/>
      <c r="G505" s="35"/>
      <c r="H505" s="117" t="s">
        <v>1230</v>
      </c>
      <c r="I505" s="14"/>
      <c r="J505" s="5" t="s">
        <v>333</v>
      </c>
      <c r="K505" s="6"/>
      <c r="L505" s="35"/>
      <c r="M505" s="126" t="s">
        <v>1230</v>
      </c>
      <c r="O505" s="5" t="s">
        <v>333</v>
      </c>
      <c r="P505" s="124">
        <v>394</v>
      </c>
      <c r="Q505" s="25">
        <v>44145</v>
      </c>
      <c r="R505" s="25">
        <v>44148</v>
      </c>
      <c r="S505" s="41"/>
    </row>
    <row r="506" spans="1:19" s="27" customFormat="1" ht="27" customHeight="1">
      <c r="A506" s="43" t="s">
        <v>1053</v>
      </c>
      <c r="B506" s="24" t="s">
        <v>70</v>
      </c>
      <c r="C506" s="24" t="s">
        <v>71</v>
      </c>
      <c r="D506" s="17" t="s">
        <v>1055</v>
      </c>
      <c r="E506" s="26" t="s">
        <v>24</v>
      </c>
      <c r="F506" s="34"/>
      <c r="G506" s="35"/>
      <c r="H506" s="117" t="s">
        <v>1289</v>
      </c>
      <c r="I506" s="14"/>
      <c r="J506" s="5" t="s">
        <v>1056</v>
      </c>
      <c r="K506" s="6"/>
      <c r="L506" s="35"/>
      <c r="M506" s="126" t="s">
        <v>1289</v>
      </c>
      <c r="O506" s="5" t="s">
        <v>1056</v>
      </c>
      <c r="P506" s="124">
        <v>6896</v>
      </c>
      <c r="Q506" s="25">
        <v>44145</v>
      </c>
      <c r="R506" s="25">
        <v>44145</v>
      </c>
      <c r="S506" s="124">
        <v>6896</v>
      </c>
    </row>
    <row r="507" spans="1:19" s="27" customFormat="1" ht="27" customHeight="1">
      <c r="A507" s="43" t="s">
        <v>1054</v>
      </c>
      <c r="B507" s="24" t="s">
        <v>70</v>
      </c>
      <c r="C507" s="24" t="s">
        <v>71</v>
      </c>
      <c r="D507" s="17" t="s">
        <v>1057</v>
      </c>
      <c r="E507" s="26" t="s">
        <v>24</v>
      </c>
      <c r="F507" s="34"/>
      <c r="G507" s="35"/>
      <c r="H507" s="117" t="s">
        <v>1289</v>
      </c>
      <c r="I507" s="14"/>
      <c r="J507" s="5" t="s">
        <v>1056</v>
      </c>
      <c r="K507" s="6"/>
      <c r="L507" s="35"/>
      <c r="M507" s="126" t="s">
        <v>1289</v>
      </c>
      <c r="O507" s="5" t="s">
        <v>1056</v>
      </c>
      <c r="P507" s="124">
        <v>4400</v>
      </c>
      <c r="Q507" s="25">
        <v>44145</v>
      </c>
      <c r="R507" s="25">
        <v>44155</v>
      </c>
      <c r="S507" s="41"/>
    </row>
    <row r="508" spans="1:19" s="27" customFormat="1" ht="27" customHeight="1">
      <c r="A508" s="43" t="s">
        <v>1058</v>
      </c>
      <c r="B508" s="24" t="s">
        <v>70</v>
      </c>
      <c r="C508" s="24" t="s">
        <v>71</v>
      </c>
      <c r="D508" s="17" t="s">
        <v>419</v>
      </c>
      <c r="E508" s="26" t="s">
        <v>24</v>
      </c>
      <c r="F508" s="34"/>
      <c r="G508" s="35"/>
      <c r="H508" s="115" t="s">
        <v>1243</v>
      </c>
      <c r="I508" s="14"/>
      <c r="J508" s="5" t="s">
        <v>420</v>
      </c>
      <c r="K508" s="6"/>
      <c r="L508" s="35"/>
      <c r="M508" s="115" t="s">
        <v>1243</v>
      </c>
      <c r="O508" s="5" t="s">
        <v>420</v>
      </c>
      <c r="P508" s="124">
        <v>80</v>
      </c>
      <c r="Q508" s="25">
        <v>44146</v>
      </c>
      <c r="R508" s="25">
        <v>44146</v>
      </c>
      <c r="S508" s="41"/>
    </row>
    <row r="509" spans="1:19" s="27" customFormat="1" ht="27" customHeight="1">
      <c r="A509" s="43" t="s">
        <v>1059</v>
      </c>
      <c r="B509" s="24" t="s">
        <v>70</v>
      </c>
      <c r="C509" s="24" t="s">
        <v>71</v>
      </c>
      <c r="D509" s="17" t="s">
        <v>1060</v>
      </c>
      <c r="E509" s="26" t="s">
        <v>24</v>
      </c>
      <c r="F509" s="34"/>
      <c r="G509" s="35"/>
      <c r="H509" s="117" t="s">
        <v>1290</v>
      </c>
      <c r="I509" s="14"/>
      <c r="J509" s="5" t="s">
        <v>1061</v>
      </c>
      <c r="K509" s="6"/>
      <c r="L509" s="35"/>
      <c r="M509" s="115" t="s">
        <v>1290</v>
      </c>
      <c r="O509" s="5" t="s">
        <v>1061</v>
      </c>
      <c r="P509" s="124">
        <v>4300</v>
      </c>
      <c r="Q509" s="25">
        <v>44146</v>
      </c>
      <c r="R509" s="25">
        <v>44160</v>
      </c>
      <c r="S509" s="41"/>
    </row>
    <row r="510" spans="1:19" s="27" customFormat="1" ht="27" customHeight="1">
      <c r="A510" s="43" t="s">
        <v>1063</v>
      </c>
      <c r="B510" s="24" t="s">
        <v>70</v>
      </c>
      <c r="C510" s="24" t="s">
        <v>71</v>
      </c>
      <c r="D510" s="17" t="s">
        <v>172</v>
      </c>
      <c r="E510" s="26" t="s">
        <v>24</v>
      </c>
      <c r="F510" s="34"/>
      <c r="G510" s="35"/>
      <c r="H510" s="115" t="s">
        <v>1274</v>
      </c>
      <c r="I510" s="14"/>
      <c r="J510" s="5" t="s">
        <v>1021</v>
      </c>
      <c r="K510" s="6"/>
      <c r="L510" s="35"/>
      <c r="M510" s="115" t="s">
        <v>1274</v>
      </c>
      <c r="O510" s="5" t="s">
        <v>1021</v>
      </c>
      <c r="P510" s="124">
        <v>240</v>
      </c>
      <c r="Q510" s="25">
        <v>44154</v>
      </c>
      <c r="R510" s="25">
        <v>44154</v>
      </c>
      <c r="S510" s="124">
        <v>240</v>
      </c>
    </row>
    <row r="511" spans="1:19" s="27" customFormat="1" ht="27" customHeight="1">
      <c r="A511" s="43" t="s">
        <v>1064</v>
      </c>
      <c r="B511" s="24" t="s">
        <v>70</v>
      </c>
      <c r="C511" s="24" t="s">
        <v>71</v>
      </c>
      <c r="D511" s="17" t="s">
        <v>96</v>
      </c>
      <c r="E511" s="26" t="s">
        <v>24</v>
      </c>
      <c r="F511" s="34"/>
      <c r="G511" s="35"/>
      <c r="H511" s="115" t="s">
        <v>1181</v>
      </c>
      <c r="I511" s="14"/>
      <c r="J511" s="5" t="s">
        <v>756</v>
      </c>
      <c r="K511" s="6"/>
      <c r="L511" s="35"/>
      <c r="M511" s="115" t="s">
        <v>1181</v>
      </c>
      <c r="O511" s="5" t="s">
        <v>756</v>
      </c>
      <c r="P511" s="124">
        <v>451.7</v>
      </c>
      <c r="Q511" s="25">
        <v>44154</v>
      </c>
      <c r="R511" s="25">
        <v>44154</v>
      </c>
      <c r="S511" s="124">
        <v>451.7</v>
      </c>
    </row>
    <row r="512" spans="1:19" s="27" customFormat="1" ht="27" customHeight="1">
      <c r="A512" s="43" t="s">
        <v>1065</v>
      </c>
      <c r="B512" s="24" t="s">
        <v>70</v>
      </c>
      <c r="C512" s="24" t="s">
        <v>71</v>
      </c>
      <c r="D512" s="17" t="s">
        <v>96</v>
      </c>
      <c r="E512" s="26" t="s">
        <v>24</v>
      </c>
      <c r="F512" s="34"/>
      <c r="G512" s="35"/>
      <c r="H512" s="115" t="s">
        <v>1189</v>
      </c>
      <c r="I512" s="14"/>
      <c r="J512" s="5" t="s">
        <v>128</v>
      </c>
      <c r="K512" s="6"/>
      <c r="L512" s="35"/>
      <c r="M512" s="115" t="s">
        <v>1189</v>
      </c>
      <c r="O512" s="5" t="s">
        <v>128</v>
      </c>
      <c r="P512" s="124">
        <v>283.3</v>
      </c>
      <c r="Q512" s="25">
        <v>44154</v>
      </c>
      <c r="R512" s="25">
        <v>44154</v>
      </c>
      <c r="S512" s="124">
        <v>283.3</v>
      </c>
    </row>
    <row r="513" spans="1:19" s="27" customFormat="1" ht="27" customHeight="1">
      <c r="A513" s="43" t="s">
        <v>1066</v>
      </c>
      <c r="B513" s="24" t="s">
        <v>70</v>
      </c>
      <c r="C513" s="24" t="s">
        <v>71</v>
      </c>
      <c r="D513" s="17" t="s">
        <v>1067</v>
      </c>
      <c r="E513" s="26" t="s">
        <v>24</v>
      </c>
      <c r="F513" s="34"/>
      <c r="G513" s="35"/>
      <c r="H513" s="117" t="s">
        <v>1217</v>
      </c>
      <c r="I513" s="14"/>
      <c r="J513" s="5" t="s">
        <v>254</v>
      </c>
      <c r="K513" s="6"/>
      <c r="L513" s="35"/>
      <c r="M513" s="115" t="s">
        <v>1217</v>
      </c>
      <c r="O513" s="5" t="s">
        <v>254</v>
      </c>
      <c r="P513" s="124">
        <v>630</v>
      </c>
      <c r="Q513" s="25">
        <v>44154</v>
      </c>
      <c r="R513" s="25">
        <v>44154</v>
      </c>
      <c r="S513" s="41"/>
    </row>
    <row r="514" spans="1:19" s="27" customFormat="1" ht="27" customHeight="1">
      <c r="A514" s="43" t="s">
        <v>1068</v>
      </c>
      <c r="B514" s="24" t="s">
        <v>70</v>
      </c>
      <c r="C514" s="24" t="s">
        <v>71</v>
      </c>
      <c r="D514" s="17" t="s">
        <v>401</v>
      </c>
      <c r="E514" s="5" t="s">
        <v>27</v>
      </c>
      <c r="F514" s="34"/>
      <c r="G514" s="35"/>
      <c r="H514" s="140" t="s">
        <v>1263</v>
      </c>
      <c r="I514" s="14"/>
      <c r="J514" s="5" t="s">
        <v>750</v>
      </c>
      <c r="K514" s="6"/>
      <c r="L514" s="35"/>
      <c r="M514" s="140" t="s">
        <v>1263</v>
      </c>
      <c r="O514" s="5" t="s">
        <v>750</v>
      </c>
      <c r="P514" s="124">
        <v>5685.78</v>
      </c>
      <c r="Q514" s="25">
        <v>44148</v>
      </c>
      <c r="R514" s="25">
        <v>44159</v>
      </c>
      <c r="S514" s="124">
        <v>5685.78</v>
      </c>
    </row>
    <row r="515" spans="1:19" s="27" customFormat="1" ht="27" customHeight="1">
      <c r="A515" s="43" t="s">
        <v>1069</v>
      </c>
      <c r="B515" s="24" t="s">
        <v>70</v>
      </c>
      <c r="C515" s="24" t="s">
        <v>71</v>
      </c>
      <c r="D515" s="17" t="s">
        <v>401</v>
      </c>
      <c r="E515" s="5" t="s">
        <v>27</v>
      </c>
      <c r="F515" s="34"/>
      <c r="G515" s="35"/>
      <c r="H515" s="140" t="s">
        <v>1263</v>
      </c>
      <c r="I515" s="14"/>
      <c r="J515" s="5" t="s">
        <v>750</v>
      </c>
      <c r="K515" s="6"/>
      <c r="L515" s="35"/>
      <c r="M515" s="140" t="s">
        <v>1263</v>
      </c>
      <c r="O515" s="5" t="s">
        <v>750</v>
      </c>
      <c r="P515" s="124">
        <v>5821</v>
      </c>
      <c r="Q515" s="25">
        <v>44154</v>
      </c>
      <c r="R515" s="25">
        <v>44166</v>
      </c>
      <c r="S515" s="41"/>
    </row>
    <row r="516" spans="1:19" s="27" customFormat="1" ht="27" customHeight="1">
      <c r="A516" s="43" t="s">
        <v>1070</v>
      </c>
      <c r="B516" s="24" t="s">
        <v>70</v>
      </c>
      <c r="C516" s="24" t="s">
        <v>71</v>
      </c>
      <c r="D516" s="17" t="s">
        <v>172</v>
      </c>
      <c r="E516" s="26" t="s">
        <v>24</v>
      </c>
      <c r="F516" s="34"/>
      <c r="G516" s="35"/>
      <c r="H516" s="118" t="s">
        <v>1211</v>
      </c>
      <c r="I516" s="14"/>
      <c r="J516" s="5" t="s">
        <v>227</v>
      </c>
      <c r="K516" s="6"/>
      <c r="L516" s="35"/>
      <c r="M516" s="115" t="s">
        <v>1211</v>
      </c>
      <c r="O516" s="5" t="s">
        <v>227</v>
      </c>
      <c r="P516" s="124">
        <v>2592.05</v>
      </c>
      <c r="Q516" s="25">
        <v>44155</v>
      </c>
      <c r="R516" s="25">
        <v>44155</v>
      </c>
      <c r="S516" s="41"/>
    </row>
    <row r="517" spans="1:19" s="27" customFormat="1" ht="27" customHeight="1">
      <c r="A517" s="43" t="s">
        <v>1071</v>
      </c>
      <c r="B517" s="24" t="s">
        <v>70</v>
      </c>
      <c r="C517" s="24" t="s">
        <v>71</v>
      </c>
      <c r="D517" s="17" t="s">
        <v>1072</v>
      </c>
      <c r="E517" s="26" t="s">
        <v>24</v>
      </c>
      <c r="F517" s="34"/>
      <c r="G517" s="35"/>
      <c r="H517" s="116" t="s">
        <v>1223</v>
      </c>
      <c r="I517" s="14"/>
      <c r="J517" s="5" t="s">
        <v>290</v>
      </c>
      <c r="K517" s="6"/>
      <c r="L517" s="35"/>
      <c r="M517" s="115" t="s">
        <v>1223</v>
      </c>
      <c r="O517" s="5" t="s">
        <v>290</v>
      </c>
      <c r="P517" s="124">
        <v>3000</v>
      </c>
      <c r="Q517" s="25">
        <v>44159</v>
      </c>
      <c r="R517" s="25">
        <v>44543</v>
      </c>
      <c r="S517" s="41"/>
    </row>
    <row r="518" spans="1:19" s="27" customFormat="1" ht="27" customHeight="1">
      <c r="A518" s="43" t="s">
        <v>1073</v>
      </c>
      <c r="B518" s="24" t="s">
        <v>70</v>
      </c>
      <c r="C518" s="24" t="s">
        <v>71</v>
      </c>
      <c r="D518" s="17" t="s">
        <v>1074</v>
      </c>
      <c r="E518" s="26" t="s">
        <v>24</v>
      </c>
      <c r="F518" s="34"/>
      <c r="G518" s="35"/>
      <c r="H518" s="152" t="s">
        <v>1291</v>
      </c>
      <c r="I518" s="14"/>
      <c r="J518" s="5" t="s">
        <v>1075</v>
      </c>
      <c r="K518" s="6"/>
      <c r="L518" s="35"/>
      <c r="M518" s="152" t="s">
        <v>1291</v>
      </c>
      <c r="O518" s="5" t="s">
        <v>1075</v>
      </c>
      <c r="P518" s="124">
        <v>1610</v>
      </c>
      <c r="Q518" s="25">
        <v>44159</v>
      </c>
      <c r="R518" s="25">
        <v>44180</v>
      </c>
      <c r="S518" s="124">
        <f>805</f>
        <v>805</v>
      </c>
    </row>
    <row r="519" spans="1:19" s="27" customFormat="1" ht="27" customHeight="1">
      <c r="A519" s="43" t="s">
        <v>1076</v>
      </c>
      <c r="B519" s="24" t="s">
        <v>70</v>
      </c>
      <c r="C519" s="24" t="s">
        <v>71</v>
      </c>
      <c r="D519" s="17" t="s">
        <v>107</v>
      </c>
      <c r="E519" s="26" t="s">
        <v>24</v>
      </c>
      <c r="F519" s="34"/>
      <c r="G519" s="35"/>
      <c r="H519" s="118" t="s">
        <v>1186</v>
      </c>
      <c r="I519" s="16"/>
      <c r="J519" s="5" t="s">
        <v>113</v>
      </c>
      <c r="K519" s="6"/>
      <c r="L519" s="35"/>
      <c r="M519" s="115" t="s">
        <v>1186</v>
      </c>
      <c r="O519" s="5" t="s">
        <v>113</v>
      </c>
      <c r="P519" s="124">
        <v>5174.85</v>
      </c>
      <c r="Q519" s="25">
        <v>44159</v>
      </c>
      <c r="R519" s="25">
        <v>44159</v>
      </c>
      <c r="S519" s="124">
        <v>5174.85</v>
      </c>
    </row>
    <row r="520" spans="1:19" s="27" customFormat="1" ht="27" customHeight="1">
      <c r="A520" s="43" t="s">
        <v>1077</v>
      </c>
      <c r="B520" s="24" t="s">
        <v>70</v>
      </c>
      <c r="C520" s="24" t="s">
        <v>71</v>
      </c>
      <c r="D520" s="17" t="s">
        <v>107</v>
      </c>
      <c r="E520" s="26" t="s">
        <v>24</v>
      </c>
      <c r="F520" s="34"/>
      <c r="G520" s="35"/>
      <c r="H520" s="119" t="s">
        <v>1185</v>
      </c>
      <c r="I520" s="14"/>
      <c r="J520" s="5" t="s">
        <v>108</v>
      </c>
      <c r="K520" s="6"/>
      <c r="L520" s="35"/>
      <c r="M520" s="115" t="s">
        <v>1185</v>
      </c>
      <c r="O520" s="5" t="s">
        <v>108</v>
      </c>
      <c r="P520" s="124">
        <v>1038.89</v>
      </c>
      <c r="Q520" s="25">
        <v>44159</v>
      </c>
      <c r="R520" s="25">
        <v>44159</v>
      </c>
      <c r="S520" s="124">
        <v>1038.89</v>
      </c>
    </row>
    <row r="521" spans="1:19" s="27" customFormat="1" ht="27" customHeight="1">
      <c r="A521" s="43" t="s">
        <v>1079</v>
      </c>
      <c r="B521" s="24" t="s">
        <v>70</v>
      </c>
      <c r="C521" s="24" t="s">
        <v>71</v>
      </c>
      <c r="D521" s="17" t="s">
        <v>116</v>
      </c>
      <c r="E521" s="26" t="s">
        <v>24</v>
      </c>
      <c r="F521" s="34"/>
      <c r="G521" s="35"/>
      <c r="H521" s="118" t="s">
        <v>1187</v>
      </c>
      <c r="I521" s="14"/>
      <c r="J521" s="5" t="s">
        <v>117</v>
      </c>
      <c r="K521" s="6"/>
      <c r="L521" s="35"/>
      <c r="M521" s="115" t="s">
        <v>1187</v>
      </c>
      <c r="O521" s="5" t="s">
        <v>117</v>
      </c>
      <c r="P521" s="124">
        <v>800</v>
      </c>
      <c r="Q521" s="25">
        <v>44160</v>
      </c>
      <c r="R521" s="25">
        <v>44160</v>
      </c>
      <c r="S521" s="124">
        <v>800</v>
      </c>
    </row>
    <row r="522" spans="1:19" s="27" customFormat="1" ht="27" customHeight="1">
      <c r="A522" s="106" t="s">
        <v>1303</v>
      </c>
      <c r="B522" s="24" t="s">
        <v>70</v>
      </c>
      <c r="C522" s="24" t="s">
        <v>71</v>
      </c>
      <c r="D522" s="17" t="s">
        <v>184</v>
      </c>
      <c r="E522" s="26" t="s">
        <v>16</v>
      </c>
      <c r="F522" s="34"/>
      <c r="G522" s="35"/>
      <c r="H522" s="119" t="s">
        <v>1205</v>
      </c>
      <c r="I522" s="14"/>
      <c r="J522" s="5" t="s">
        <v>185</v>
      </c>
      <c r="K522" s="6"/>
      <c r="L522" s="35"/>
      <c r="M522" s="119" t="s">
        <v>1205</v>
      </c>
      <c r="N522" s="14"/>
      <c r="O522" s="5" t="s">
        <v>185</v>
      </c>
      <c r="P522" s="124">
        <v>8283</v>
      </c>
      <c r="Q522" s="25">
        <v>44160</v>
      </c>
      <c r="R522" s="25">
        <v>44525</v>
      </c>
      <c r="S522" s="124"/>
    </row>
    <row r="523" spans="1:19" s="27" customFormat="1" ht="27" customHeight="1">
      <c r="A523" s="159" t="s">
        <v>1304</v>
      </c>
      <c r="B523" s="24" t="s">
        <v>70</v>
      </c>
      <c r="C523" s="24" t="s">
        <v>71</v>
      </c>
      <c r="D523" s="17" t="s">
        <v>1305</v>
      </c>
      <c r="E523" s="26" t="s">
        <v>16</v>
      </c>
      <c r="F523" s="34"/>
      <c r="G523" s="35"/>
      <c r="H523" s="119" t="s">
        <v>1205</v>
      </c>
      <c r="I523" s="14"/>
      <c r="J523" s="5" t="s">
        <v>185</v>
      </c>
      <c r="K523" s="6"/>
      <c r="L523" s="35"/>
      <c r="M523" s="119" t="s">
        <v>1205</v>
      </c>
      <c r="N523" s="14"/>
      <c r="O523" s="5" t="s">
        <v>185</v>
      </c>
      <c r="P523" s="124">
        <v>41496</v>
      </c>
      <c r="Q523" s="25">
        <v>44160</v>
      </c>
      <c r="R523" s="25">
        <v>44525</v>
      </c>
      <c r="S523" s="124"/>
    </row>
    <row r="524" spans="1:19" s="27" customFormat="1" ht="27" customHeight="1">
      <c r="A524" s="160" t="s">
        <v>1306</v>
      </c>
      <c r="B524" s="24" t="s">
        <v>70</v>
      </c>
      <c r="C524" s="24" t="s">
        <v>71</v>
      </c>
      <c r="D524" s="17" t="s">
        <v>1307</v>
      </c>
      <c r="E524" s="26" t="s">
        <v>16</v>
      </c>
      <c r="F524" s="34"/>
      <c r="G524" s="35"/>
      <c r="H524" s="119" t="s">
        <v>1205</v>
      </c>
      <c r="I524" s="14"/>
      <c r="J524" s="5" t="s">
        <v>185</v>
      </c>
      <c r="K524" s="6"/>
      <c r="L524" s="35"/>
      <c r="M524" s="119" t="s">
        <v>1205</v>
      </c>
      <c r="N524" s="14"/>
      <c r="O524" s="5" t="s">
        <v>185</v>
      </c>
      <c r="P524" s="124">
        <v>26225.47</v>
      </c>
      <c r="Q524" s="25">
        <v>44160</v>
      </c>
      <c r="R524" s="25">
        <v>44525</v>
      </c>
      <c r="S524" s="124"/>
    </row>
    <row r="525" spans="1:19" s="27" customFormat="1" ht="27" customHeight="1">
      <c r="A525" s="106" t="s">
        <v>1308</v>
      </c>
      <c r="B525" s="24" t="s">
        <v>70</v>
      </c>
      <c r="C525" s="24" t="s">
        <v>71</v>
      </c>
      <c r="D525" s="17" t="s">
        <v>1309</v>
      </c>
      <c r="E525" s="26" t="s">
        <v>16</v>
      </c>
      <c r="F525" s="34"/>
      <c r="G525" s="35"/>
      <c r="H525" s="119" t="s">
        <v>1205</v>
      </c>
      <c r="I525" s="14"/>
      <c r="J525" s="5" t="s">
        <v>185</v>
      </c>
      <c r="K525" s="6"/>
      <c r="L525" s="35"/>
      <c r="M525" s="119" t="s">
        <v>1205</v>
      </c>
      <c r="N525" s="14"/>
      <c r="O525" s="5" t="s">
        <v>185</v>
      </c>
      <c r="P525" s="124">
        <v>6486.48</v>
      </c>
      <c r="Q525" s="25">
        <v>44160</v>
      </c>
      <c r="R525" s="25">
        <v>44525</v>
      </c>
      <c r="S525" s="124"/>
    </row>
    <row r="526" spans="1:19" s="27" customFormat="1" ht="27" customHeight="1">
      <c r="A526" s="43" t="s">
        <v>1310</v>
      </c>
      <c r="B526" s="24" t="s">
        <v>70</v>
      </c>
      <c r="C526" s="24" t="s">
        <v>71</v>
      </c>
      <c r="D526" s="17" t="s">
        <v>1311</v>
      </c>
      <c r="E526" s="26" t="s">
        <v>16</v>
      </c>
      <c r="F526" s="34"/>
      <c r="G526" s="35"/>
      <c r="H526" s="161" t="s">
        <v>1312</v>
      </c>
      <c r="I526" s="14"/>
      <c r="J526" s="5" t="s">
        <v>1313</v>
      </c>
      <c r="K526" s="6"/>
      <c r="L526" s="35"/>
      <c r="M526" s="161" t="s">
        <v>1312</v>
      </c>
      <c r="O526" s="5" t="s">
        <v>1313</v>
      </c>
      <c r="P526" s="124">
        <v>61775</v>
      </c>
      <c r="Q526" s="25">
        <v>44160</v>
      </c>
      <c r="R526" s="25">
        <v>44525</v>
      </c>
      <c r="S526" s="124"/>
    </row>
    <row r="527" spans="1:19" s="27" customFormat="1" ht="27" customHeight="1">
      <c r="A527" s="43" t="s">
        <v>1080</v>
      </c>
      <c r="B527" s="24" t="s">
        <v>70</v>
      </c>
      <c r="C527" s="24" t="s">
        <v>71</v>
      </c>
      <c r="D527" s="17" t="s">
        <v>135</v>
      </c>
      <c r="E527" s="26" t="s">
        <v>24</v>
      </c>
      <c r="F527" s="34"/>
      <c r="G527" s="35"/>
      <c r="H527" s="119" t="s">
        <v>1191</v>
      </c>
      <c r="I527" s="14"/>
      <c r="J527" s="5" t="s">
        <v>136</v>
      </c>
      <c r="K527" s="6"/>
      <c r="L527" s="35"/>
      <c r="M527" s="115" t="s">
        <v>1191</v>
      </c>
      <c r="O527" s="5" t="s">
        <v>136</v>
      </c>
      <c r="P527" s="124">
        <v>2838.79</v>
      </c>
      <c r="Q527" s="25">
        <v>44160</v>
      </c>
      <c r="R527" s="25">
        <v>44160</v>
      </c>
      <c r="S527" s="124">
        <v>2838.79</v>
      </c>
    </row>
    <row r="528" spans="1:19" s="27" customFormat="1" ht="27" customHeight="1">
      <c r="A528" s="43" t="s">
        <v>1081</v>
      </c>
      <c r="B528" s="24" t="s">
        <v>70</v>
      </c>
      <c r="C528" s="24" t="s">
        <v>71</v>
      </c>
      <c r="D528" s="17" t="s">
        <v>159</v>
      </c>
      <c r="E528" s="26" t="s">
        <v>24</v>
      </c>
      <c r="F528" s="34"/>
      <c r="G528" s="35"/>
      <c r="H528" s="116" t="s">
        <v>1232</v>
      </c>
      <c r="I528" s="14"/>
      <c r="J528" s="5" t="s">
        <v>358</v>
      </c>
      <c r="K528" s="6"/>
      <c r="L528" s="35"/>
      <c r="M528" s="115" t="s">
        <v>1232</v>
      </c>
      <c r="O528" s="5" t="s">
        <v>358</v>
      </c>
      <c r="P528" s="124">
        <v>431.64</v>
      </c>
      <c r="Q528" s="25">
        <v>44160</v>
      </c>
      <c r="R528" s="25">
        <v>44160</v>
      </c>
      <c r="S528" s="124">
        <v>431.64</v>
      </c>
    </row>
    <row r="529" spans="1:19" s="27" customFormat="1" ht="27" customHeight="1">
      <c r="A529" s="43" t="s">
        <v>1082</v>
      </c>
      <c r="B529" s="24" t="s">
        <v>70</v>
      </c>
      <c r="C529" s="24" t="s">
        <v>71</v>
      </c>
      <c r="D529" s="17" t="s">
        <v>1083</v>
      </c>
      <c r="E529" s="26" t="s">
        <v>24</v>
      </c>
      <c r="F529" s="34"/>
      <c r="G529" s="35"/>
      <c r="H529" s="115" t="s">
        <v>1292</v>
      </c>
      <c r="I529" s="14"/>
      <c r="J529" s="5" t="s">
        <v>1084</v>
      </c>
      <c r="K529" s="6"/>
      <c r="L529" s="35"/>
      <c r="M529" s="115" t="s">
        <v>1292</v>
      </c>
      <c r="O529" s="5" t="s">
        <v>1084</v>
      </c>
      <c r="P529" s="124">
        <v>760</v>
      </c>
      <c r="Q529" s="25">
        <v>44161</v>
      </c>
      <c r="R529" s="25">
        <v>44161</v>
      </c>
      <c r="S529" s="124">
        <v>760</v>
      </c>
    </row>
    <row r="530" spans="1:19" s="27" customFormat="1" ht="27" customHeight="1">
      <c r="A530" s="43" t="s">
        <v>1086</v>
      </c>
      <c r="B530" s="24" t="s">
        <v>70</v>
      </c>
      <c r="C530" s="24" t="s">
        <v>71</v>
      </c>
      <c r="D530" s="17" t="s">
        <v>603</v>
      </c>
      <c r="E530" s="26" t="s">
        <v>24</v>
      </c>
      <c r="F530" s="34"/>
      <c r="G530" s="35"/>
      <c r="H530" s="118" t="s">
        <v>1196</v>
      </c>
      <c r="I530" s="14"/>
      <c r="J530" s="5" t="s">
        <v>152</v>
      </c>
      <c r="K530" s="6"/>
      <c r="L530" s="35"/>
      <c r="M530" s="115" t="s">
        <v>1196</v>
      </c>
      <c r="O530" s="5" t="s">
        <v>152</v>
      </c>
      <c r="P530" s="124">
        <v>138.55</v>
      </c>
      <c r="Q530" s="25">
        <v>44161</v>
      </c>
      <c r="R530" s="25">
        <v>44161</v>
      </c>
      <c r="S530" s="124">
        <v>138.55</v>
      </c>
    </row>
    <row r="531" spans="1:19" s="27" customFormat="1" ht="27" customHeight="1">
      <c r="A531" s="43" t="s">
        <v>1087</v>
      </c>
      <c r="B531" s="24" t="s">
        <v>70</v>
      </c>
      <c r="C531" s="24" t="s">
        <v>71</v>
      </c>
      <c r="D531" s="17" t="s">
        <v>124</v>
      </c>
      <c r="E531" s="26" t="s">
        <v>24</v>
      </c>
      <c r="F531" s="34"/>
      <c r="G531" s="35"/>
      <c r="H531" s="118" t="s">
        <v>1186</v>
      </c>
      <c r="I531" s="16"/>
      <c r="J531" s="5" t="s">
        <v>113</v>
      </c>
      <c r="K531" s="6"/>
      <c r="L531" s="35"/>
      <c r="M531" s="115" t="s">
        <v>1186</v>
      </c>
      <c r="O531" s="5" t="s">
        <v>113</v>
      </c>
      <c r="P531" s="124">
        <v>1991.96</v>
      </c>
      <c r="Q531" s="25">
        <v>44161</v>
      </c>
      <c r="R531" s="25">
        <v>44161</v>
      </c>
      <c r="S531" s="124">
        <v>1991.96</v>
      </c>
    </row>
    <row r="532" spans="1:19" s="27" customFormat="1" ht="27" customHeight="1">
      <c r="A532" s="43" t="s">
        <v>1088</v>
      </c>
      <c r="B532" s="24" t="s">
        <v>70</v>
      </c>
      <c r="C532" s="24" t="s">
        <v>71</v>
      </c>
      <c r="D532" s="17" t="s">
        <v>107</v>
      </c>
      <c r="E532" s="26" t="s">
        <v>24</v>
      </c>
      <c r="F532" s="34"/>
      <c r="G532" s="35"/>
      <c r="H532" s="118" t="s">
        <v>1192</v>
      </c>
      <c r="I532" s="14"/>
      <c r="J532" s="5" t="s">
        <v>139</v>
      </c>
      <c r="K532" s="6"/>
      <c r="L532" s="35"/>
      <c r="M532" s="115" t="s">
        <v>1192</v>
      </c>
      <c r="O532" s="5" t="s">
        <v>139</v>
      </c>
      <c r="P532" s="124">
        <v>865.57</v>
      </c>
      <c r="Q532" s="25">
        <v>44161</v>
      </c>
      <c r="R532" s="25">
        <v>44161</v>
      </c>
      <c r="S532" s="124">
        <v>865.57</v>
      </c>
    </row>
    <row r="533" spans="1:19" s="27" customFormat="1" ht="27" customHeight="1">
      <c r="A533" s="43" t="s">
        <v>1089</v>
      </c>
      <c r="B533" s="24" t="s">
        <v>70</v>
      </c>
      <c r="C533" s="24" t="s">
        <v>71</v>
      </c>
      <c r="D533" s="17" t="s">
        <v>107</v>
      </c>
      <c r="E533" s="26" t="s">
        <v>24</v>
      </c>
      <c r="F533" s="34"/>
      <c r="G533" s="35"/>
      <c r="H533" s="118" t="s">
        <v>1194</v>
      </c>
      <c r="I533" s="14"/>
      <c r="J533" s="5" t="s">
        <v>146</v>
      </c>
      <c r="K533" s="6"/>
      <c r="L533" s="35"/>
      <c r="M533" s="115" t="s">
        <v>1194</v>
      </c>
      <c r="O533" s="5" t="s">
        <v>146</v>
      </c>
      <c r="P533" s="124">
        <v>2526.53</v>
      </c>
      <c r="Q533" s="25">
        <v>44161</v>
      </c>
      <c r="R533" s="25">
        <v>44161</v>
      </c>
      <c r="S533" s="124">
        <v>2526.53</v>
      </c>
    </row>
    <row r="534" spans="1:19" s="27" customFormat="1" ht="27" customHeight="1">
      <c r="A534" s="43" t="s">
        <v>1090</v>
      </c>
      <c r="B534" s="24" t="s">
        <v>70</v>
      </c>
      <c r="C534" s="24" t="s">
        <v>71</v>
      </c>
      <c r="D534" s="17" t="s">
        <v>159</v>
      </c>
      <c r="E534" s="26" t="s">
        <v>24</v>
      </c>
      <c r="F534" s="34"/>
      <c r="G534" s="35"/>
      <c r="H534" s="120" t="s">
        <v>1198</v>
      </c>
      <c r="I534" s="14"/>
      <c r="J534" s="5" t="s">
        <v>157</v>
      </c>
      <c r="K534" s="6"/>
      <c r="L534" s="35"/>
      <c r="M534" s="115" t="s">
        <v>1198</v>
      </c>
      <c r="O534" s="5" t="s">
        <v>157</v>
      </c>
      <c r="P534" s="124">
        <v>1100.63</v>
      </c>
      <c r="Q534" s="25">
        <v>44161</v>
      </c>
      <c r="R534" s="25">
        <v>44161</v>
      </c>
      <c r="S534" s="124">
        <v>1100.63</v>
      </c>
    </row>
    <row r="535" spans="1:19" s="27" customFormat="1" ht="27" customHeight="1">
      <c r="A535" s="43" t="s">
        <v>1091</v>
      </c>
      <c r="B535" s="24" t="s">
        <v>70</v>
      </c>
      <c r="C535" s="24" t="s">
        <v>71</v>
      </c>
      <c r="D535" s="17" t="s">
        <v>1092</v>
      </c>
      <c r="E535" s="26" t="s">
        <v>24</v>
      </c>
      <c r="F535" s="34"/>
      <c r="G535" s="35"/>
      <c r="H535" s="119" t="s">
        <v>1210</v>
      </c>
      <c r="I535" s="14"/>
      <c r="J535" s="5" t="s">
        <v>234</v>
      </c>
      <c r="K535" s="6"/>
      <c r="L535" s="35"/>
      <c r="M535" s="115" t="s">
        <v>1210</v>
      </c>
      <c r="O535" s="5" t="s">
        <v>234</v>
      </c>
      <c r="P535" s="124">
        <v>7118.44</v>
      </c>
      <c r="Q535" s="25">
        <v>44161</v>
      </c>
      <c r="R535" s="25">
        <v>44163</v>
      </c>
      <c r="S535" s="41"/>
    </row>
    <row r="536" spans="1:19" s="27" customFormat="1" ht="27" customHeight="1">
      <c r="A536" s="43" t="s">
        <v>1093</v>
      </c>
      <c r="B536" s="24" t="s">
        <v>70</v>
      </c>
      <c r="C536" s="24" t="s">
        <v>71</v>
      </c>
      <c r="D536" s="17" t="s">
        <v>169</v>
      </c>
      <c r="E536" s="26" t="s">
        <v>24</v>
      </c>
      <c r="F536" s="34"/>
      <c r="G536" s="35"/>
      <c r="H536" s="120" t="s">
        <v>1293</v>
      </c>
      <c r="I536" s="14"/>
      <c r="J536" s="5" t="s">
        <v>1094</v>
      </c>
      <c r="K536" s="6"/>
      <c r="L536" s="35"/>
      <c r="M536" s="120" t="s">
        <v>1293</v>
      </c>
      <c r="O536" s="5" t="s">
        <v>1094</v>
      </c>
      <c r="P536" s="124">
        <v>228.52</v>
      </c>
      <c r="Q536" s="25">
        <v>44161</v>
      </c>
      <c r="R536" s="25">
        <v>44163</v>
      </c>
      <c r="S536" s="124">
        <v>228.52</v>
      </c>
    </row>
    <row r="537" spans="1:19" s="27" customFormat="1" ht="27" customHeight="1">
      <c r="A537" s="43" t="s">
        <v>1095</v>
      </c>
      <c r="B537" s="24" t="s">
        <v>70</v>
      </c>
      <c r="C537" s="24" t="s">
        <v>71</v>
      </c>
      <c r="D537" s="17" t="s">
        <v>1096</v>
      </c>
      <c r="E537" s="26" t="s">
        <v>24</v>
      </c>
      <c r="F537" s="34"/>
      <c r="G537" s="35"/>
      <c r="H537" s="119" t="s">
        <v>1202</v>
      </c>
      <c r="I537" s="14"/>
      <c r="J537" s="5" t="s">
        <v>175</v>
      </c>
      <c r="K537" s="6"/>
      <c r="L537" s="35"/>
      <c r="M537" s="115" t="s">
        <v>1202</v>
      </c>
      <c r="O537" s="5" t="s">
        <v>175</v>
      </c>
      <c r="P537" s="124">
        <v>210</v>
      </c>
      <c r="Q537" s="25">
        <v>44161</v>
      </c>
      <c r="R537" s="25">
        <v>44163</v>
      </c>
      <c r="S537" s="41"/>
    </row>
    <row r="538" spans="1:19" s="27" customFormat="1" ht="27" customHeight="1">
      <c r="A538" s="43" t="s">
        <v>1099</v>
      </c>
      <c r="B538" s="24" t="s">
        <v>70</v>
      </c>
      <c r="C538" s="24" t="s">
        <v>71</v>
      </c>
      <c r="D538" s="17" t="s">
        <v>1098</v>
      </c>
      <c r="E538" s="26" t="s">
        <v>24</v>
      </c>
      <c r="F538" s="34"/>
      <c r="G538" s="35"/>
      <c r="H538" s="153" t="s">
        <v>1294</v>
      </c>
      <c r="I538" s="14"/>
      <c r="J538" s="5" t="s">
        <v>1097</v>
      </c>
      <c r="K538" s="6"/>
      <c r="L538" s="35"/>
      <c r="M538" s="153" t="s">
        <v>1294</v>
      </c>
      <c r="O538" s="5" t="s">
        <v>1097</v>
      </c>
      <c r="P538" s="124">
        <v>950</v>
      </c>
      <c r="Q538" s="25">
        <v>44161</v>
      </c>
      <c r="R538" s="25">
        <v>44163</v>
      </c>
      <c r="S538" s="41"/>
    </row>
    <row r="539" spans="1:19" s="27" customFormat="1" ht="27" customHeight="1">
      <c r="A539" s="43" t="s">
        <v>1100</v>
      </c>
      <c r="B539" s="24" t="s">
        <v>70</v>
      </c>
      <c r="C539" s="24" t="s">
        <v>71</v>
      </c>
      <c r="D539" s="17" t="s">
        <v>124</v>
      </c>
      <c r="E539" s="26" t="s">
        <v>24</v>
      </c>
      <c r="F539" s="34"/>
      <c r="G539" s="35"/>
      <c r="H539" s="118" t="s">
        <v>1194</v>
      </c>
      <c r="I539" s="14"/>
      <c r="J539" s="5" t="s">
        <v>146</v>
      </c>
      <c r="K539" s="6"/>
      <c r="L539" s="35"/>
      <c r="M539" s="115" t="s">
        <v>1194</v>
      </c>
      <c r="O539" s="5" t="s">
        <v>146</v>
      </c>
      <c r="P539" s="124">
        <v>3076.6</v>
      </c>
      <c r="Q539" s="25">
        <v>44165</v>
      </c>
      <c r="R539" s="25">
        <v>44165</v>
      </c>
      <c r="S539" s="124">
        <v>3076.6</v>
      </c>
    </row>
    <row r="540" spans="1:19" s="27" customFormat="1" ht="27" customHeight="1">
      <c r="A540" s="43" t="s">
        <v>1101</v>
      </c>
      <c r="B540" s="24" t="s">
        <v>70</v>
      </c>
      <c r="C540" s="24" t="s">
        <v>71</v>
      </c>
      <c r="D540" s="17" t="s">
        <v>107</v>
      </c>
      <c r="E540" s="26" t="s">
        <v>24</v>
      </c>
      <c r="F540" s="34"/>
      <c r="G540" s="35"/>
      <c r="H540" s="118" t="s">
        <v>1214</v>
      </c>
      <c r="I540" s="14"/>
      <c r="J540" s="5" t="s">
        <v>454</v>
      </c>
      <c r="K540" s="6"/>
      <c r="L540" s="35"/>
      <c r="M540" s="115" t="s">
        <v>1214</v>
      </c>
      <c r="O540" s="5" t="s">
        <v>454</v>
      </c>
      <c r="P540" s="124">
        <v>25</v>
      </c>
      <c r="Q540" s="25">
        <v>44165</v>
      </c>
      <c r="R540" s="25">
        <v>44165</v>
      </c>
      <c r="S540" s="124">
        <v>25</v>
      </c>
    </row>
    <row r="541" spans="1:19" s="27" customFormat="1" ht="27" customHeight="1">
      <c r="A541" s="43" t="s">
        <v>1102</v>
      </c>
      <c r="B541" s="24" t="s">
        <v>70</v>
      </c>
      <c r="C541" s="24" t="s">
        <v>71</v>
      </c>
      <c r="D541" s="17" t="s">
        <v>401</v>
      </c>
      <c r="E541" s="5" t="s">
        <v>27</v>
      </c>
      <c r="F541" s="34"/>
      <c r="G541" s="35"/>
      <c r="H541" s="140" t="s">
        <v>1263</v>
      </c>
      <c r="I541" s="14"/>
      <c r="J541" s="5" t="s">
        <v>750</v>
      </c>
      <c r="K541" s="6"/>
      <c r="L541" s="35"/>
      <c r="M541" s="140" t="s">
        <v>1263</v>
      </c>
      <c r="O541" s="5" t="s">
        <v>750</v>
      </c>
      <c r="P541" s="124">
        <v>6000</v>
      </c>
      <c r="Q541" s="25">
        <v>44165</v>
      </c>
      <c r="R541" s="25">
        <v>44172</v>
      </c>
      <c r="S541" s="41"/>
    </row>
    <row r="542" spans="1:19" s="27" customFormat="1" ht="27" customHeight="1">
      <c r="A542" s="43" t="s">
        <v>1103</v>
      </c>
      <c r="B542" s="24" t="s">
        <v>70</v>
      </c>
      <c r="C542" s="24" t="s">
        <v>71</v>
      </c>
      <c r="D542" s="17" t="s">
        <v>142</v>
      </c>
      <c r="E542" s="26" t="s">
        <v>24</v>
      </c>
      <c r="F542" s="34"/>
      <c r="G542" s="35"/>
      <c r="H542" s="118" t="s">
        <v>1215</v>
      </c>
      <c r="I542" s="14"/>
      <c r="J542" s="5" t="s">
        <v>256</v>
      </c>
      <c r="K542" s="6"/>
      <c r="L542" s="35"/>
      <c r="M542" s="115" t="s">
        <v>1215</v>
      </c>
      <c r="O542" s="5" t="s">
        <v>256</v>
      </c>
      <c r="P542" s="124">
        <v>86</v>
      </c>
      <c r="Q542" s="25">
        <v>44168</v>
      </c>
      <c r="R542" s="25">
        <v>44168</v>
      </c>
      <c r="S542" s="124">
        <v>86</v>
      </c>
    </row>
    <row r="543" spans="1:19" s="27" customFormat="1" ht="27" customHeight="1">
      <c r="A543" s="43" t="s">
        <v>1104</v>
      </c>
      <c r="B543" s="24" t="s">
        <v>70</v>
      </c>
      <c r="C543" s="24" t="s">
        <v>71</v>
      </c>
      <c r="D543" s="17" t="s">
        <v>1098</v>
      </c>
      <c r="E543" s="26" t="s">
        <v>24</v>
      </c>
      <c r="F543" s="34"/>
      <c r="G543" s="35"/>
      <c r="H543" s="153" t="s">
        <v>1294</v>
      </c>
      <c r="I543" s="14"/>
      <c r="J543" s="5" t="s">
        <v>1097</v>
      </c>
      <c r="K543" s="6"/>
      <c r="L543" s="35"/>
      <c r="M543" s="153" t="s">
        <v>1294</v>
      </c>
      <c r="O543" s="5" t="s">
        <v>1097</v>
      </c>
      <c r="P543" s="124">
        <v>950</v>
      </c>
      <c r="Q543" s="25">
        <v>44169</v>
      </c>
      <c r="R543" s="25">
        <v>44175</v>
      </c>
      <c r="S543" s="41"/>
    </row>
    <row r="544" spans="1:19" s="27" customFormat="1" ht="27" customHeight="1">
      <c r="A544" s="43" t="s">
        <v>1105</v>
      </c>
      <c r="B544" s="24" t="s">
        <v>70</v>
      </c>
      <c r="C544" s="24" t="s">
        <v>71</v>
      </c>
      <c r="D544" s="17" t="s">
        <v>1106</v>
      </c>
      <c r="E544" s="26" t="s">
        <v>24</v>
      </c>
      <c r="F544" s="34"/>
      <c r="G544" s="35"/>
      <c r="H544" s="117" t="s">
        <v>1230</v>
      </c>
      <c r="I544" s="14"/>
      <c r="J544" s="5" t="s">
        <v>333</v>
      </c>
      <c r="K544" s="6"/>
      <c r="L544" s="35"/>
      <c r="M544" s="115" t="s">
        <v>1230</v>
      </c>
      <c r="O544" s="5" t="s">
        <v>333</v>
      </c>
      <c r="P544" s="124">
        <v>75</v>
      </c>
      <c r="Q544" s="25">
        <v>44172</v>
      </c>
      <c r="R544" s="25">
        <v>44175</v>
      </c>
      <c r="S544" s="41"/>
    </row>
    <row r="545" spans="1:19" s="27" customFormat="1" ht="38.25" customHeight="1">
      <c r="A545" s="43" t="s">
        <v>1107</v>
      </c>
      <c r="B545" s="24" t="s">
        <v>70</v>
      </c>
      <c r="C545" s="24" t="s">
        <v>71</v>
      </c>
      <c r="D545" s="17" t="s">
        <v>401</v>
      </c>
      <c r="E545" s="5" t="s">
        <v>27</v>
      </c>
      <c r="F545" s="34"/>
      <c r="G545" s="35"/>
      <c r="H545" s="140" t="s">
        <v>1263</v>
      </c>
      <c r="I545" s="14"/>
      <c r="J545" s="5" t="s">
        <v>750</v>
      </c>
      <c r="K545" s="6"/>
      <c r="L545" s="35"/>
      <c r="M545" s="140" t="s">
        <v>1263</v>
      </c>
      <c r="O545" s="5" t="s">
        <v>750</v>
      </c>
      <c r="P545" s="124">
        <v>6000</v>
      </c>
      <c r="Q545" s="25">
        <v>44172</v>
      </c>
      <c r="R545" s="25">
        <v>44179</v>
      </c>
      <c r="S545" s="41"/>
    </row>
    <row r="546" spans="1:19" s="27" customFormat="1" ht="27" customHeight="1">
      <c r="A546" s="43" t="s">
        <v>1108</v>
      </c>
      <c r="B546" s="24" t="s">
        <v>70</v>
      </c>
      <c r="C546" s="24" t="s">
        <v>71</v>
      </c>
      <c r="D546" s="17" t="s">
        <v>568</v>
      </c>
      <c r="E546" s="26" t="s">
        <v>24</v>
      </c>
      <c r="F546" s="34"/>
      <c r="G546" s="35"/>
      <c r="H546" s="117" t="s">
        <v>1230</v>
      </c>
      <c r="I546" s="14"/>
      <c r="J546" s="5" t="s">
        <v>333</v>
      </c>
      <c r="K546" s="6"/>
      <c r="L546" s="35"/>
      <c r="M546" s="115" t="s">
        <v>1230</v>
      </c>
      <c r="O546" s="5" t="s">
        <v>333</v>
      </c>
      <c r="P546" s="124">
        <v>200</v>
      </c>
      <c r="Q546" s="25">
        <v>44174</v>
      </c>
      <c r="R546" s="25">
        <v>44180</v>
      </c>
      <c r="S546" s="41"/>
    </row>
    <row r="547" spans="1:19" s="27" customFormat="1" ht="27" customHeight="1">
      <c r="A547" s="43" t="s">
        <v>1137</v>
      </c>
      <c r="B547" s="24" t="s">
        <v>70</v>
      </c>
      <c r="C547" s="24" t="s">
        <v>71</v>
      </c>
      <c r="D547" s="17" t="s">
        <v>401</v>
      </c>
      <c r="E547" s="5" t="s">
        <v>27</v>
      </c>
      <c r="F547" s="34"/>
      <c r="G547" s="35"/>
      <c r="H547" s="140" t="s">
        <v>1263</v>
      </c>
      <c r="I547" s="14"/>
      <c r="J547" s="5" t="s">
        <v>750</v>
      </c>
      <c r="K547" s="6"/>
      <c r="L547" s="35"/>
      <c r="M547" s="140" t="s">
        <v>1263</v>
      </c>
      <c r="O547" s="5" t="s">
        <v>750</v>
      </c>
      <c r="P547" s="124">
        <v>6000</v>
      </c>
      <c r="Q547" s="25">
        <v>44179</v>
      </c>
      <c r="R547" s="25">
        <v>44186</v>
      </c>
      <c r="S547" s="41"/>
    </row>
    <row r="548" spans="1:19" s="27" customFormat="1" ht="27" customHeight="1">
      <c r="A548" s="43" t="s">
        <v>1138</v>
      </c>
      <c r="B548" s="24" t="s">
        <v>70</v>
      </c>
      <c r="C548" s="24" t="s">
        <v>71</v>
      </c>
      <c r="D548" s="17" t="s">
        <v>1139</v>
      </c>
      <c r="E548" s="26" t="s">
        <v>24</v>
      </c>
      <c r="F548" s="34"/>
      <c r="G548" s="35"/>
      <c r="H548" s="118" t="s">
        <v>1212</v>
      </c>
      <c r="I548" s="14"/>
      <c r="J548" s="5" t="s">
        <v>224</v>
      </c>
      <c r="K548" s="6"/>
      <c r="L548" s="35"/>
      <c r="M548" s="115" t="s">
        <v>1212</v>
      </c>
      <c r="O548" s="5" t="s">
        <v>224</v>
      </c>
      <c r="P548" s="124">
        <v>1398</v>
      </c>
      <c r="Q548" s="25">
        <v>44179</v>
      </c>
      <c r="R548" s="25">
        <v>44186</v>
      </c>
      <c r="S548" s="41"/>
    </row>
    <row r="549" spans="1:19" s="27" customFormat="1" ht="27" customHeight="1">
      <c r="A549" s="43" t="s">
        <v>1140</v>
      </c>
      <c r="B549" s="24" t="s">
        <v>70</v>
      </c>
      <c r="C549" s="24" t="s">
        <v>71</v>
      </c>
      <c r="D549" s="17" t="s">
        <v>172</v>
      </c>
      <c r="E549" s="26" t="s">
        <v>24</v>
      </c>
      <c r="F549" s="34"/>
      <c r="G549" s="35"/>
      <c r="H549" s="118" t="s">
        <v>1186</v>
      </c>
      <c r="I549" s="16"/>
      <c r="J549" s="5" t="s">
        <v>113</v>
      </c>
      <c r="K549" s="6"/>
      <c r="L549" s="35"/>
      <c r="M549" s="115" t="s">
        <v>1186</v>
      </c>
      <c r="O549" s="5" t="s">
        <v>113</v>
      </c>
      <c r="P549" s="124">
        <v>1946.55</v>
      </c>
      <c r="Q549" s="25">
        <v>44179</v>
      </c>
      <c r="R549" s="25">
        <v>44186</v>
      </c>
      <c r="S549" s="41"/>
    </row>
    <row r="550" spans="1:19" s="27" customFormat="1" ht="27" customHeight="1">
      <c r="A550" s="43" t="s">
        <v>1141</v>
      </c>
      <c r="B550" s="24" t="s">
        <v>70</v>
      </c>
      <c r="C550" s="24" t="s">
        <v>71</v>
      </c>
      <c r="D550" s="17" t="s">
        <v>101</v>
      </c>
      <c r="E550" s="26" t="s">
        <v>24</v>
      </c>
      <c r="F550" s="34"/>
      <c r="G550" s="35"/>
      <c r="H550" s="119" t="s">
        <v>1182</v>
      </c>
      <c r="I550" s="14"/>
      <c r="J550" s="5" t="s">
        <v>102</v>
      </c>
      <c r="K550" s="6"/>
      <c r="L550" s="35"/>
      <c r="M550" s="115" t="s">
        <v>1182</v>
      </c>
      <c r="O550" s="5" t="s">
        <v>102</v>
      </c>
      <c r="P550" s="124">
        <v>326</v>
      </c>
      <c r="Q550" s="25">
        <v>44179</v>
      </c>
      <c r="R550" s="25">
        <v>44186</v>
      </c>
      <c r="S550" s="41"/>
    </row>
    <row r="551" spans="1:19" s="27" customFormat="1" ht="27" customHeight="1">
      <c r="A551" s="43" t="s">
        <v>1142</v>
      </c>
      <c r="B551" s="24" t="s">
        <v>70</v>
      </c>
      <c r="C551" s="24" t="s">
        <v>71</v>
      </c>
      <c r="D551" s="17" t="s">
        <v>169</v>
      </c>
      <c r="E551" s="26" t="s">
        <v>24</v>
      </c>
      <c r="F551" s="34"/>
      <c r="G551" s="35"/>
      <c r="H551" s="119" t="s">
        <v>1201</v>
      </c>
      <c r="I551" s="14"/>
      <c r="J551" s="5" t="s">
        <v>444</v>
      </c>
      <c r="K551" s="6"/>
      <c r="L551" s="35"/>
      <c r="M551" s="115" t="s">
        <v>1201</v>
      </c>
      <c r="O551" s="5" t="s">
        <v>444</v>
      </c>
      <c r="P551" s="124">
        <v>120.38</v>
      </c>
      <c r="Q551" s="25">
        <v>44179</v>
      </c>
      <c r="R551" s="25">
        <v>44186</v>
      </c>
      <c r="S551" s="41"/>
    </row>
    <row r="552" spans="1:19" s="27" customFormat="1" ht="27" customHeight="1">
      <c r="A552" s="43" t="s">
        <v>1143</v>
      </c>
      <c r="B552" s="24" t="s">
        <v>70</v>
      </c>
      <c r="C552" s="24" t="s">
        <v>71</v>
      </c>
      <c r="D552" s="17" t="s">
        <v>473</v>
      </c>
      <c r="E552" s="26" t="s">
        <v>24</v>
      </c>
      <c r="F552" s="34"/>
      <c r="G552" s="35"/>
      <c r="H552" s="117" t="s">
        <v>1230</v>
      </c>
      <c r="I552" s="14"/>
      <c r="J552" s="5" t="s">
        <v>333</v>
      </c>
      <c r="K552" s="6"/>
      <c r="L552" s="35"/>
      <c r="M552" s="115" t="s">
        <v>1230</v>
      </c>
      <c r="O552" s="5" t="s">
        <v>333</v>
      </c>
      <c r="P552" s="124">
        <v>408</v>
      </c>
      <c r="Q552" s="25">
        <v>44181</v>
      </c>
      <c r="R552" s="25">
        <v>44185</v>
      </c>
      <c r="S552" s="41"/>
    </row>
    <row r="553" spans="1:19" s="27" customFormat="1" ht="27" customHeight="1">
      <c r="A553" s="43" t="s">
        <v>1144</v>
      </c>
      <c r="B553" s="24" t="s">
        <v>70</v>
      </c>
      <c r="C553" s="24" t="s">
        <v>71</v>
      </c>
      <c r="D553" s="17" t="s">
        <v>1145</v>
      </c>
      <c r="E553" s="26" t="s">
        <v>24</v>
      </c>
      <c r="F553" s="34"/>
      <c r="G553" s="35"/>
      <c r="H553" s="115" t="s">
        <v>1240</v>
      </c>
      <c r="I553" s="14"/>
      <c r="J553" s="5" t="s">
        <v>393</v>
      </c>
      <c r="K553" s="6"/>
      <c r="L553" s="35"/>
      <c r="M553" s="115" t="s">
        <v>1240</v>
      </c>
      <c r="O553" s="5" t="s">
        <v>393</v>
      </c>
      <c r="P553" s="124">
        <v>51750</v>
      </c>
      <c r="Q553" s="25">
        <v>44181</v>
      </c>
      <c r="R553" s="25">
        <v>44545</v>
      </c>
      <c r="S553" s="124">
        <v>5549.9</v>
      </c>
    </row>
    <row r="554" spans="1:19" s="27" customFormat="1" ht="27" customHeight="1">
      <c r="A554" s="43" t="s">
        <v>1146</v>
      </c>
      <c r="B554" s="24" t="s">
        <v>70</v>
      </c>
      <c r="C554" s="24" t="s">
        <v>71</v>
      </c>
      <c r="D554" s="17" t="s">
        <v>196</v>
      </c>
      <c r="E554" s="26" t="s">
        <v>24</v>
      </c>
      <c r="F554" s="34"/>
      <c r="G554" s="35"/>
      <c r="H554" s="118" t="s">
        <v>1206</v>
      </c>
      <c r="I554" s="14"/>
      <c r="J554" s="5" t="s">
        <v>195</v>
      </c>
      <c r="K554" s="6"/>
      <c r="L554" s="35"/>
      <c r="M554" s="115" t="s">
        <v>1206</v>
      </c>
      <c r="O554" s="5" t="s">
        <v>195</v>
      </c>
      <c r="P554" s="124">
        <v>480.48</v>
      </c>
      <c r="Q554" s="25">
        <v>44183</v>
      </c>
      <c r="R554" s="25">
        <v>44187</v>
      </c>
      <c r="S554" s="41"/>
    </row>
    <row r="555" spans="1:19" s="27" customFormat="1" ht="27" customHeight="1">
      <c r="A555" s="43" t="s">
        <v>1147</v>
      </c>
      <c r="B555" s="24" t="s">
        <v>70</v>
      </c>
      <c r="C555" s="24" t="s">
        <v>71</v>
      </c>
      <c r="D555" s="63" t="s">
        <v>1148</v>
      </c>
      <c r="E555" s="26" t="s">
        <v>24</v>
      </c>
      <c r="F555" s="34"/>
      <c r="G555" s="35"/>
      <c r="H555" s="115" t="s">
        <v>1296</v>
      </c>
      <c r="I555" s="14"/>
      <c r="J555" s="17" t="s">
        <v>1149</v>
      </c>
      <c r="K555" s="6"/>
      <c r="L555" s="35"/>
      <c r="M555" s="115" t="s">
        <v>1296</v>
      </c>
      <c r="O555" s="17" t="s">
        <v>1149</v>
      </c>
      <c r="P555" s="124">
        <v>8000</v>
      </c>
      <c r="Q555" s="25">
        <v>44192</v>
      </c>
      <c r="R555" s="25">
        <v>44557</v>
      </c>
      <c r="S555" s="41"/>
    </row>
    <row r="556" spans="1:19" s="27" customFormat="1" ht="27" customHeight="1">
      <c r="A556" s="43" t="s">
        <v>1150</v>
      </c>
      <c r="B556" s="24" t="s">
        <v>70</v>
      </c>
      <c r="C556" s="24" t="s">
        <v>71</v>
      </c>
      <c r="D556" s="17" t="s">
        <v>401</v>
      </c>
      <c r="E556" s="5" t="s">
        <v>27</v>
      </c>
      <c r="F556" s="34"/>
      <c r="G556" s="35"/>
      <c r="H556" s="140" t="s">
        <v>1263</v>
      </c>
      <c r="I556" s="14"/>
      <c r="J556" s="5" t="s">
        <v>750</v>
      </c>
      <c r="K556" s="6"/>
      <c r="L556" s="35"/>
      <c r="M556" s="140" t="s">
        <v>1263</v>
      </c>
      <c r="O556" s="5" t="s">
        <v>750</v>
      </c>
      <c r="P556" s="124">
        <v>6000</v>
      </c>
      <c r="Q556" s="25">
        <v>44186</v>
      </c>
      <c r="R556" s="25">
        <v>44193</v>
      </c>
      <c r="S556" s="41"/>
    </row>
    <row r="557" spans="1:19" s="27" customFormat="1" ht="27" customHeight="1">
      <c r="A557" s="43" t="s">
        <v>1151</v>
      </c>
      <c r="B557" s="24" t="s">
        <v>70</v>
      </c>
      <c r="C557" s="24" t="s">
        <v>71</v>
      </c>
      <c r="D557" s="17" t="s">
        <v>107</v>
      </c>
      <c r="E557" s="26" t="s">
        <v>24</v>
      </c>
      <c r="F557" s="34"/>
      <c r="G557" s="35"/>
      <c r="H557" s="118" t="s">
        <v>1192</v>
      </c>
      <c r="I557" s="14"/>
      <c r="J557" s="5" t="s">
        <v>139</v>
      </c>
      <c r="K557" s="6"/>
      <c r="L557" s="35"/>
      <c r="M557" s="115" t="s">
        <v>1192</v>
      </c>
      <c r="O557" s="5" t="s">
        <v>139</v>
      </c>
      <c r="P557" s="124">
        <v>986.33</v>
      </c>
      <c r="Q557" s="25">
        <v>44186</v>
      </c>
      <c r="R557" s="25">
        <v>44186</v>
      </c>
      <c r="S557" s="124">
        <v>986.33</v>
      </c>
    </row>
    <row r="558" spans="1:19" s="27" customFormat="1" ht="27" customHeight="1">
      <c r="A558" s="43" t="s">
        <v>1152</v>
      </c>
      <c r="B558" s="24" t="s">
        <v>70</v>
      </c>
      <c r="C558" s="24" t="s">
        <v>71</v>
      </c>
      <c r="D558" s="17" t="s">
        <v>107</v>
      </c>
      <c r="E558" s="26" t="s">
        <v>24</v>
      </c>
      <c r="F558" s="34"/>
      <c r="G558" s="35"/>
      <c r="H558" s="130" t="s">
        <v>1234</v>
      </c>
      <c r="I558" s="14"/>
      <c r="J558" s="5" t="s">
        <v>380</v>
      </c>
      <c r="K558" s="6"/>
      <c r="L558" s="35"/>
      <c r="M558" s="115" t="s">
        <v>1234</v>
      </c>
      <c r="O558" s="5" t="s">
        <v>380</v>
      </c>
      <c r="P558" s="124">
        <v>235.98</v>
      </c>
      <c r="Q558" s="25">
        <v>44186</v>
      </c>
      <c r="R558" s="25">
        <v>44186</v>
      </c>
      <c r="S558" s="124">
        <v>235.98</v>
      </c>
    </row>
    <row r="559" spans="1:19" s="27" customFormat="1" ht="27" customHeight="1">
      <c r="A559" s="43" t="s">
        <v>1153</v>
      </c>
      <c r="B559" s="24" t="s">
        <v>70</v>
      </c>
      <c r="C559" s="24" t="s">
        <v>71</v>
      </c>
      <c r="D559" s="17" t="s">
        <v>116</v>
      </c>
      <c r="E559" s="26" t="s">
        <v>24</v>
      </c>
      <c r="F559" s="34"/>
      <c r="G559" s="157"/>
      <c r="H559" s="118" t="s">
        <v>1187</v>
      </c>
      <c r="I559" s="14"/>
      <c r="J559" s="5" t="s">
        <v>117</v>
      </c>
      <c r="K559" s="6"/>
      <c r="L559" s="35"/>
      <c r="M559" s="115" t="s">
        <v>1187</v>
      </c>
      <c r="O559" s="5" t="s">
        <v>117</v>
      </c>
      <c r="P559" s="124">
        <v>150</v>
      </c>
      <c r="Q559" s="25">
        <v>44186</v>
      </c>
      <c r="R559" s="25">
        <v>44186</v>
      </c>
      <c r="S559" s="124">
        <v>150</v>
      </c>
    </row>
    <row r="560" spans="1:19" s="27" customFormat="1" ht="27" customHeight="1">
      <c r="A560" s="43" t="s">
        <v>1154</v>
      </c>
      <c r="B560" s="24" t="s">
        <v>70</v>
      </c>
      <c r="C560" s="24" t="s">
        <v>71</v>
      </c>
      <c r="D560" s="17" t="s">
        <v>107</v>
      </c>
      <c r="E560" s="26" t="s">
        <v>24</v>
      </c>
      <c r="F560" s="34"/>
      <c r="G560" s="35"/>
      <c r="H560" s="119" t="s">
        <v>1185</v>
      </c>
      <c r="I560" s="14"/>
      <c r="J560" s="5" t="s">
        <v>108</v>
      </c>
      <c r="K560" s="6"/>
      <c r="L560" s="35"/>
      <c r="M560" s="115" t="s">
        <v>1185</v>
      </c>
      <c r="O560" s="5" t="s">
        <v>108</v>
      </c>
      <c r="P560" s="124">
        <v>363.75</v>
      </c>
      <c r="Q560" s="25">
        <v>44187</v>
      </c>
      <c r="R560" s="25">
        <v>44187</v>
      </c>
      <c r="S560" s="124">
        <v>363.75</v>
      </c>
    </row>
    <row r="561" spans="1:19" s="27" customFormat="1" ht="27" customHeight="1">
      <c r="A561" s="43" t="s">
        <v>1155</v>
      </c>
      <c r="B561" s="24" t="s">
        <v>70</v>
      </c>
      <c r="C561" s="24" t="s">
        <v>71</v>
      </c>
      <c r="D561" s="17" t="s">
        <v>159</v>
      </c>
      <c r="E561" s="26" t="s">
        <v>24</v>
      </c>
      <c r="F561" s="34"/>
      <c r="G561" s="35"/>
      <c r="H561" s="120" t="s">
        <v>1233</v>
      </c>
      <c r="I561" s="14"/>
      <c r="J561" s="5" t="s">
        <v>366</v>
      </c>
      <c r="K561" s="6"/>
      <c r="L561" s="35"/>
      <c r="M561" s="120" t="s">
        <v>1233</v>
      </c>
      <c r="O561" s="5" t="s">
        <v>366</v>
      </c>
      <c r="P561" s="124">
        <v>326.22</v>
      </c>
      <c r="Q561" s="25">
        <v>44187</v>
      </c>
      <c r="R561" s="25">
        <v>44187</v>
      </c>
      <c r="S561" s="124">
        <v>326.22</v>
      </c>
    </row>
    <row r="562" spans="1:19" s="27" customFormat="1" ht="27" customHeight="1">
      <c r="A562" s="43" t="s">
        <v>1156</v>
      </c>
      <c r="B562" s="24" t="s">
        <v>70</v>
      </c>
      <c r="C562" s="24" t="s">
        <v>71</v>
      </c>
      <c r="D562" s="17" t="s">
        <v>1157</v>
      </c>
      <c r="E562" s="26" t="s">
        <v>24</v>
      </c>
      <c r="F562" s="34"/>
      <c r="G562" s="35"/>
      <c r="H562" s="120" t="s">
        <v>1195</v>
      </c>
      <c r="I562" s="14"/>
      <c r="J562" s="5" t="s">
        <v>1158</v>
      </c>
      <c r="K562" s="6"/>
      <c r="L562" s="35"/>
      <c r="M562" s="120" t="s">
        <v>1195</v>
      </c>
      <c r="O562" s="5" t="s">
        <v>1158</v>
      </c>
      <c r="P562" s="124">
        <v>2000</v>
      </c>
      <c r="Q562" s="25">
        <v>44189</v>
      </c>
      <c r="R562" s="25">
        <v>44189</v>
      </c>
      <c r="S562" s="124">
        <v>2000</v>
      </c>
    </row>
    <row r="563" spans="1:19" s="27" customFormat="1" ht="27" customHeight="1">
      <c r="A563" s="43" t="s">
        <v>1159</v>
      </c>
      <c r="B563" s="24" t="s">
        <v>70</v>
      </c>
      <c r="C563" s="24" t="s">
        <v>71</v>
      </c>
      <c r="D563" s="17" t="s">
        <v>1157</v>
      </c>
      <c r="E563" s="26" t="s">
        <v>24</v>
      </c>
      <c r="F563" s="34"/>
      <c r="G563" s="35"/>
      <c r="H563" s="117" t="s">
        <v>1297</v>
      </c>
      <c r="I563" s="14"/>
      <c r="J563" s="5" t="s">
        <v>1298</v>
      </c>
      <c r="K563" s="6"/>
      <c r="L563" s="35"/>
      <c r="M563" s="117" t="s">
        <v>1297</v>
      </c>
      <c r="O563" s="5" t="s">
        <v>1298</v>
      </c>
      <c r="P563" s="124">
        <v>1500</v>
      </c>
      <c r="Q563" s="25">
        <v>44189</v>
      </c>
      <c r="R563" s="25">
        <v>44189</v>
      </c>
      <c r="S563" s="124">
        <v>1500</v>
      </c>
    </row>
    <row r="564" spans="1:19" s="27" customFormat="1" ht="27" customHeight="1">
      <c r="A564" s="43" t="s">
        <v>1161</v>
      </c>
      <c r="B564" s="24" t="s">
        <v>70</v>
      </c>
      <c r="C564" s="24" t="s">
        <v>71</v>
      </c>
      <c r="D564" s="17" t="s">
        <v>1157</v>
      </c>
      <c r="E564" s="26" t="s">
        <v>24</v>
      </c>
      <c r="F564" s="34"/>
      <c r="G564" s="35"/>
      <c r="H564" s="120" t="s">
        <v>1299</v>
      </c>
      <c r="I564" s="14"/>
      <c r="J564" s="5" t="s">
        <v>1300</v>
      </c>
      <c r="K564" s="6"/>
      <c r="L564" s="35"/>
      <c r="M564" s="120" t="s">
        <v>1299</v>
      </c>
      <c r="O564" s="5" t="s">
        <v>1160</v>
      </c>
      <c r="P564" s="124">
        <v>400</v>
      </c>
      <c r="Q564" s="25">
        <v>44193</v>
      </c>
      <c r="R564" s="25">
        <v>44193</v>
      </c>
      <c r="S564" s="124">
        <v>400</v>
      </c>
    </row>
    <row r="565" spans="1:19" s="27" customFormat="1" ht="27" customHeight="1">
      <c r="A565" s="43" t="s">
        <v>1162</v>
      </c>
      <c r="B565" s="24" t="s">
        <v>70</v>
      </c>
      <c r="C565" s="24" t="s">
        <v>71</v>
      </c>
      <c r="D565" s="17" t="s">
        <v>401</v>
      </c>
      <c r="E565" s="5" t="s">
        <v>27</v>
      </c>
      <c r="F565" s="34"/>
      <c r="G565" s="35"/>
      <c r="H565" s="140" t="s">
        <v>1263</v>
      </c>
      <c r="I565" s="14"/>
      <c r="J565" s="5" t="s">
        <v>750</v>
      </c>
      <c r="K565" s="6"/>
      <c r="L565" s="35"/>
      <c r="M565" s="140" t="s">
        <v>1263</v>
      </c>
      <c r="O565" s="5" t="s">
        <v>750</v>
      </c>
      <c r="P565" s="124">
        <v>6000</v>
      </c>
      <c r="Q565" s="25">
        <v>44193</v>
      </c>
      <c r="R565" s="25">
        <v>44200</v>
      </c>
      <c r="S565" s="41"/>
    </row>
    <row r="566" spans="1:19" s="27" customFormat="1" ht="27" customHeight="1">
      <c r="A566" s="43" t="s">
        <v>1163</v>
      </c>
      <c r="B566" s="24" t="s">
        <v>70</v>
      </c>
      <c r="C566" s="24" t="s">
        <v>71</v>
      </c>
      <c r="D566" s="17" t="s">
        <v>1164</v>
      </c>
      <c r="E566" s="26" t="s">
        <v>24</v>
      </c>
      <c r="F566" s="34"/>
      <c r="G566" s="35"/>
      <c r="H566" s="158" t="s">
        <v>1301</v>
      </c>
      <c r="I566" s="14"/>
      <c r="J566" s="5" t="s">
        <v>1165</v>
      </c>
      <c r="K566" s="6"/>
      <c r="L566" s="35"/>
      <c r="M566" s="115" t="s">
        <v>1301</v>
      </c>
      <c r="O566" s="5" t="s">
        <v>1165</v>
      </c>
      <c r="P566" s="124">
        <v>184.5</v>
      </c>
      <c r="Q566" s="25">
        <v>44193</v>
      </c>
      <c r="R566" s="25">
        <v>44193</v>
      </c>
      <c r="S566" s="124">
        <v>184.5</v>
      </c>
    </row>
    <row r="567" spans="1:19" s="27" customFormat="1" ht="27" customHeight="1">
      <c r="A567" s="43" t="s">
        <v>1166</v>
      </c>
      <c r="B567" s="24" t="s">
        <v>70</v>
      </c>
      <c r="C567" s="24" t="s">
        <v>71</v>
      </c>
      <c r="D567" s="17" t="s">
        <v>124</v>
      </c>
      <c r="E567" s="26" t="s">
        <v>24</v>
      </c>
      <c r="F567" s="34"/>
      <c r="G567" s="35"/>
      <c r="H567" s="118" t="s">
        <v>1194</v>
      </c>
      <c r="I567" s="14"/>
      <c r="J567" s="5" t="s">
        <v>146</v>
      </c>
      <c r="K567" s="6"/>
      <c r="L567" s="35"/>
      <c r="M567" s="115" t="s">
        <v>1194</v>
      </c>
      <c r="O567" s="5" t="s">
        <v>146</v>
      </c>
      <c r="P567" s="124">
        <v>2048.65</v>
      </c>
      <c r="Q567" s="25">
        <v>44193</v>
      </c>
      <c r="R567" s="25">
        <v>44193</v>
      </c>
      <c r="S567" s="124">
        <v>2048.65</v>
      </c>
    </row>
    <row r="568" spans="1:19" s="27" customFormat="1" ht="27" customHeight="1">
      <c r="A568" s="43" t="s">
        <v>1167</v>
      </c>
      <c r="B568" s="24" t="s">
        <v>70</v>
      </c>
      <c r="C568" s="24" t="s">
        <v>71</v>
      </c>
      <c r="D568" s="17" t="s">
        <v>107</v>
      </c>
      <c r="E568" s="26" t="s">
        <v>24</v>
      </c>
      <c r="F568" s="34"/>
      <c r="G568" s="35"/>
      <c r="H568" s="116" t="s">
        <v>1221</v>
      </c>
      <c r="I568" s="14"/>
      <c r="J568" s="5" t="s">
        <v>284</v>
      </c>
      <c r="K568" s="6"/>
      <c r="L568" s="35"/>
      <c r="M568" s="115" t="s">
        <v>1221</v>
      </c>
      <c r="O568" s="5" t="s">
        <v>284</v>
      </c>
      <c r="P568" s="124">
        <v>72.53</v>
      </c>
      <c r="Q568" s="25">
        <v>44193</v>
      </c>
      <c r="R568" s="25">
        <v>44193</v>
      </c>
      <c r="S568" s="124">
        <v>72.53</v>
      </c>
    </row>
    <row r="569" spans="1:19" s="27" customFormat="1" ht="27" customHeight="1">
      <c r="A569" s="43" t="s">
        <v>1168</v>
      </c>
      <c r="B569" s="24" t="s">
        <v>70</v>
      </c>
      <c r="C569" s="24" t="s">
        <v>71</v>
      </c>
      <c r="D569" s="17" t="s">
        <v>107</v>
      </c>
      <c r="E569" s="26" t="s">
        <v>24</v>
      </c>
      <c r="F569" s="34"/>
      <c r="G569" s="35"/>
      <c r="H569" s="118" t="s">
        <v>1186</v>
      </c>
      <c r="I569" s="16"/>
      <c r="J569" s="5" t="s">
        <v>113</v>
      </c>
      <c r="K569" s="6"/>
      <c r="L569" s="35"/>
      <c r="M569" s="115" t="s">
        <v>1186</v>
      </c>
      <c r="O569" s="5" t="s">
        <v>113</v>
      </c>
      <c r="P569" s="124">
        <v>2390.34</v>
      </c>
      <c r="Q569" s="25">
        <v>44193</v>
      </c>
      <c r="R569" s="25">
        <v>44193</v>
      </c>
      <c r="S569" s="124">
        <v>2390.34</v>
      </c>
    </row>
    <row r="570" spans="1:19" s="27" customFormat="1" ht="27" customHeight="1">
      <c r="A570" s="43" t="s">
        <v>1169</v>
      </c>
      <c r="B570" s="24" t="s">
        <v>70</v>
      </c>
      <c r="C570" s="24" t="s">
        <v>71</v>
      </c>
      <c r="D570" s="17" t="s">
        <v>1170</v>
      </c>
      <c r="E570" s="26" t="s">
        <v>24</v>
      </c>
      <c r="F570" s="34"/>
      <c r="G570" s="35"/>
      <c r="H570" s="115" t="s">
        <v>1302</v>
      </c>
      <c r="I570" s="14"/>
      <c r="J570" s="5" t="s">
        <v>1171</v>
      </c>
      <c r="K570" s="6"/>
      <c r="L570" s="35"/>
      <c r="M570" s="115" t="s">
        <v>1302</v>
      </c>
      <c r="O570" s="5" t="s">
        <v>1171</v>
      </c>
      <c r="P570" s="124">
        <v>2500</v>
      </c>
      <c r="Q570" s="25">
        <v>44196</v>
      </c>
      <c r="R570" s="25">
        <v>44196</v>
      </c>
      <c r="S570" s="124">
        <v>2500</v>
      </c>
    </row>
    <row r="571" spans="1:19" s="27" customFormat="1" ht="27" customHeight="1">
      <c r="A571" s="43" t="s">
        <v>1172</v>
      </c>
      <c r="B571" s="24" t="s">
        <v>70</v>
      </c>
      <c r="C571" s="24" t="s">
        <v>71</v>
      </c>
      <c r="D571" s="17" t="s">
        <v>519</v>
      </c>
      <c r="E571" s="26" t="s">
        <v>24</v>
      </c>
      <c r="F571" s="34"/>
      <c r="G571" s="35"/>
      <c r="H571" s="115" t="s">
        <v>1248</v>
      </c>
      <c r="I571" s="14"/>
      <c r="J571" s="5" t="s">
        <v>611</v>
      </c>
      <c r="K571" s="6"/>
      <c r="L571" s="35"/>
      <c r="M571" s="115" t="s">
        <v>1248</v>
      </c>
      <c r="O571" s="5" t="s">
        <v>611</v>
      </c>
      <c r="P571" s="124">
        <v>6000</v>
      </c>
      <c r="Q571" s="25">
        <v>44196</v>
      </c>
      <c r="R571" s="25">
        <v>44561</v>
      </c>
      <c r="S571" s="41"/>
    </row>
    <row r="572" spans="1:19" s="27" customFormat="1" ht="27" customHeight="1">
      <c r="A572" s="43"/>
      <c r="B572" s="15"/>
      <c r="C572" s="15"/>
      <c r="D572" s="17"/>
      <c r="E572" s="26"/>
      <c r="F572" s="34"/>
      <c r="G572" s="35"/>
      <c r="H572" s="14"/>
      <c r="I572" s="14"/>
      <c r="J572" s="166"/>
      <c r="K572" s="6"/>
      <c r="L572" s="35"/>
      <c r="M572" s="24"/>
      <c r="N572" s="5"/>
      <c r="O572" s="5"/>
      <c r="P572" s="124"/>
      <c r="Q572" s="25"/>
      <c r="R572" s="25"/>
      <c r="S572" s="41"/>
    </row>
    <row r="573" spans="1:19" s="27" customFormat="1" ht="27" customHeight="1">
      <c r="A573" s="43"/>
      <c r="B573" s="15"/>
      <c r="C573" s="15"/>
      <c r="D573" s="17"/>
      <c r="E573" s="26"/>
      <c r="F573" s="34"/>
      <c r="G573" s="35"/>
      <c r="H573" s="14"/>
      <c r="I573" s="14"/>
      <c r="J573" s="166"/>
      <c r="K573" s="6"/>
      <c r="L573" s="35"/>
      <c r="M573" s="24"/>
      <c r="N573" s="5"/>
      <c r="O573" s="5"/>
      <c r="P573" s="124"/>
      <c r="Q573" s="8"/>
      <c r="R573" s="25"/>
      <c r="S573" s="41"/>
    </row>
    <row r="574" spans="1:19" s="27" customFormat="1" ht="27" customHeight="1">
      <c r="A574" s="43"/>
      <c r="B574" s="15"/>
      <c r="C574" s="15"/>
      <c r="D574" s="17"/>
      <c r="E574" s="26"/>
      <c r="F574" s="34"/>
      <c r="G574" s="35"/>
      <c r="H574" s="14"/>
      <c r="I574" s="14"/>
      <c r="J574" s="166"/>
      <c r="K574" s="6"/>
      <c r="L574" s="35"/>
      <c r="M574" s="24"/>
      <c r="N574" s="5"/>
      <c r="O574" s="5"/>
      <c r="P574" s="124"/>
      <c r="Q574" s="8"/>
      <c r="R574" s="25"/>
      <c r="S574" s="41"/>
    </row>
    <row r="575" spans="1:19" s="27" customFormat="1" ht="27" customHeight="1">
      <c r="A575" s="43"/>
      <c r="B575" s="15"/>
      <c r="C575" s="15"/>
      <c r="D575" s="17"/>
      <c r="E575" s="26"/>
      <c r="F575" s="34"/>
      <c r="G575" s="35"/>
      <c r="H575" s="14"/>
      <c r="I575" s="14"/>
      <c r="J575" s="166"/>
      <c r="K575" s="6"/>
      <c r="L575" s="35"/>
      <c r="M575" s="24"/>
      <c r="N575" s="5"/>
      <c r="O575" s="5"/>
      <c r="P575" s="124"/>
      <c r="Q575" s="8"/>
      <c r="R575" s="25"/>
      <c r="S575" s="41"/>
    </row>
    <row r="576" spans="1:19" s="27" customFormat="1" ht="27" customHeight="1">
      <c r="A576" s="43"/>
      <c r="B576" s="15"/>
      <c r="C576" s="15"/>
      <c r="D576" s="17"/>
      <c r="E576" s="26"/>
      <c r="F576" s="34"/>
      <c r="G576" s="35"/>
      <c r="H576" s="14"/>
      <c r="I576" s="14"/>
      <c r="J576" s="166"/>
      <c r="K576" s="6"/>
      <c r="L576" s="35"/>
      <c r="M576" s="24"/>
      <c r="N576" s="5"/>
      <c r="O576" s="5"/>
      <c r="P576" s="124"/>
      <c r="Q576" s="8"/>
      <c r="R576" s="25"/>
      <c r="S576" s="41"/>
    </row>
    <row r="577" spans="1:19" s="27" customFormat="1" ht="27" customHeight="1">
      <c r="A577" s="43"/>
      <c r="B577" s="15"/>
      <c r="C577" s="15"/>
      <c r="D577" s="17"/>
      <c r="E577" s="26"/>
      <c r="F577" s="34"/>
      <c r="G577" s="35"/>
      <c r="H577" s="14"/>
      <c r="I577" s="14"/>
      <c r="J577" s="166"/>
      <c r="K577" s="6"/>
      <c r="L577" s="35"/>
      <c r="M577" s="24"/>
      <c r="N577" s="5"/>
      <c r="O577" s="5"/>
      <c r="P577" s="124"/>
      <c r="Q577" s="8"/>
      <c r="R577" s="25"/>
      <c r="S577" s="41"/>
    </row>
    <row r="578" spans="1:19" s="27" customFormat="1" ht="27" customHeight="1">
      <c r="A578" s="43"/>
      <c r="B578" s="15"/>
      <c r="C578" s="15"/>
      <c r="D578" s="17"/>
      <c r="E578" s="26"/>
      <c r="F578" s="34"/>
      <c r="G578" s="35"/>
      <c r="H578" s="14"/>
      <c r="I578" s="14"/>
      <c r="J578" s="166"/>
      <c r="K578" s="6"/>
      <c r="L578" s="35"/>
      <c r="M578" s="24"/>
      <c r="N578" s="5"/>
      <c r="O578" s="5"/>
      <c r="P578" s="124"/>
      <c r="Q578" s="8"/>
      <c r="R578" s="25"/>
      <c r="S578" s="41"/>
    </row>
    <row r="579" spans="1:19" s="27" customFormat="1" ht="27" customHeight="1">
      <c r="A579" s="43"/>
      <c r="B579" s="15"/>
      <c r="C579" s="15"/>
      <c r="D579" s="17"/>
      <c r="E579" s="26"/>
      <c r="F579" s="34"/>
      <c r="G579" s="35"/>
      <c r="H579" s="14"/>
      <c r="I579" s="14"/>
      <c r="J579" s="166"/>
      <c r="K579" s="6"/>
      <c r="L579" s="35"/>
      <c r="M579" s="24"/>
      <c r="N579" s="5"/>
      <c r="O579" s="5"/>
      <c r="P579" s="124"/>
      <c r="Q579" s="8"/>
      <c r="R579" s="25"/>
      <c r="S579" s="41"/>
    </row>
    <row r="580" spans="1:19" s="27" customFormat="1" ht="27" customHeight="1">
      <c r="A580" s="43"/>
      <c r="B580" s="15"/>
      <c r="C580" s="15"/>
      <c r="D580" s="17"/>
      <c r="E580" s="26"/>
      <c r="F580" s="34"/>
      <c r="G580" s="35"/>
      <c r="H580" s="14"/>
      <c r="I580" s="14"/>
      <c r="J580" s="166"/>
      <c r="K580" s="6"/>
      <c r="L580" s="35"/>
      <c r="M580" s="24"/>
      <c r="N580" s="5"/>
      <c r="O580" s="5"/>
      <c r="P580" s="124"/>
      <c r="Q580" s="8"/>
      <c r="R580" s="25"/>
      <c r="S580" s="41"/>
    </row>
    <row r="581" spans="1:19" s="27" customFormat="1" ht="27" customHeight="1">
      <c r="A581" s="43"/>
      <c r="B581" s="15"/>
      <c r="C581" s="15"/>
      <c r="D581" s="17"/>
      <c r="E581" s="26"/>
      <c r="F581" s="34"/>
      <c r="G581" s="35"/>
      <c r="H581" s="14"/>
      <c r="I581" s="14"/>
      <c r="J581" s="166"/>
      <c r="K581" s="6"/>
      <c r="L581" s="35"/>
      <c r="M581" s="24"/>
      <c r="N581" s="5"/>
      <c r="O581" s="5"/>
      <c r="P581" s="124"/>
      <c r="Q581" s="8"/>
      <c r="R581" s="25"/>
      <c r="S581" s="41"/>
    </row>
    <row r="582" spans="1:19" s="27" customFormat="1" ht="27" customHeight="1">
      <c r="A582" s="43"/>
      <c r="B582" s="15"/>
      <c r="C582" s="15"/>
      <c r="D582" s="17"/>
      <c r="E582" s="26"/>
      <c r="F582" s="34"/>
      <c r="G582" s="35"/>
      <c r="H582" s="14"/>
      <c r="I582" s="14"/>
      <c r="J582" s="166"/>
      <c r="K582" s="6"/>
      <c r="L582" s="35"/>
      <c r="M582" s="24"/>
      <c r="N582" s="5"/>
      <c r="O582" s="5"/>
      <c r="P582" s="124"/>
      <c r="Q582" s="8"/>
      <c r="R582" s="25"/>
      <c r="S582" s="41"/>
    </row>
    <row r="583" spans="1:19" s="27" customFormat="1" ht="27" customHeight="1">
      <c r="A583" s="43"/>
      <c r="B583" s="15"/>
      <c r="C583" s="15"/>
      <c r="D583" s="17"/>
      <c r="E583" s="26"/>
      <c r="F583" s="34"/>
      <c r="G583" s="35"/>
      <c r="H583" s="14"/>
      <c r="I583" s="14"/>
      <c r="J583" s="166"/>
      <c r="K583" s="6"/>
      <c r="L583" s="35"/>
      <c r="M583" s="24"/>
      <c r="N583" s="5"/>
      <c r="O583" s="5"/>
      <c r="P583" s="124"/>
      <c r="Q583" s="8"/>
      <c r="R583" s="25"/>
      <c r="S583" s="41"/>
    </row>
    <row r="584" spans="1:19" s="27" customFormat="1" ht="27" customHeight="1">
      <c r="A584" s="43"/>
      <c r="B584" s="15"/>
      <c r="C584" s="15"/>
      <c r="D584" s="17"/>
      <c r="E584" s="26"/>
      <c r="F584" s="34"/>
      <c r="G584" s="35"/>
      <c r="H584" s="14"/>
      <c r="I584" s="14"/>
      <c r="J584" s="166"/>
      <c r="K584" s="6"/>
      <c r="L584" s="35"/>
      <c r="M584" s="24"/>
      <c r="N584" s="5"/>
      <c r="O584" s="5"/>
      <c r="P584" s="124"/>
      <c r="Q584" s="8"/>
      <c r="R584" s="25"/>
      <c r="S584" s="41"/>
    </row>
    <row r="585" spans="1:19" s="27" customFormat="1" ht="27" customHeight="1">
      <c r="A585" s="43"/>
      <c r="B585" s="15"/>
      <c r="C585" s="15"/>
      <c r="D585" s="17"/>
      <c r="E585" s="26"/>
      <c r="F585" s="34"/>
      <c r="G585" s="35"/>
      <c r="H585" s="14"/>
      <c r="I585" s="14"/>
      <c r="J585" s="166"/>
      <c r="K585" s="6"/>
      <c r="L585" s="35"/>
      <c r="M585" s="24"/>
      <c r="N585" s="5"/>
      <c r="O585" s="5"/>
      <c r="P585" s="124"/>
      <c r="Q585" s="8"/>
      <c r="R585" s="25"/>
      <c r="S585" s="41"/>
    </row>
    <row r="586" spans="1:19" s="27" customFormat="1" ht="27" customHeight="1">
      <c r="A586" s="43"/>
      <c r="B586" s="15"/>
      <c r="C586" s="15"/>
      <c r="D586" s="17"/>
      <c r="E586" s="26"/>
      <c r="F586" s="34"/>
      <c r="G586" s="35"/>
      <c r="H586" s="14"/>
      <c r="I586" s="14"/>
      <c r="J586" s="166"/>
      <c r="K586" s="6"/>
      <c r="L586" s="35"/>
      <c r="M586" s="24"/>
      <c r="N586" s="5"/>
      <c r="O586" s="5"/>
      <c r="P586" s="124"/>
      <c r="Q586" s="8"/>
      <c r="R586" s="25"/>
      <c r="S586" s="41"/>
    </row>
    <row r="587" spans="1:19" s="27" customFormat="1" ht="27" customHeight="1">
      <c r="A587" s="43"/>
      <c r="B587" s="15"/>
      <c r="C587" s="15"/>
      <c r="D587" s="17"/>
      <c r="E587" s="26"/>
      <c r="F587" s="34"/>
      <c r="G587" s="35"/>
      <c r="H587" s="14"/>
      <c r="I587" s="14"/>
      <c r="J587" s="166"/>
      <c r="K587" s="6"/>
      <c r="L587" s="35"/>
      <c r="M587" s="24"/>
      <c r="N587" s="5"/>
      <c r="O587" s="5"/>
      <c r="P587" s="124"/>
      <c r="Q587" s="8"/>
      <c r="R587" s="25"/>
      <c r="S587" s="41"/>
    </row>
    <row r="588" spans="1:19" s="27" customFormat="1" ht="27" customHeight="1">
      <c r="A588" s="43"/>
      <c r="B588" s="15"/>
      <c r="C588" s="15"/>
      <c r="D588" s="17"/>
      <c r="E588" s="26"/>
      <c r="F588" s="34"/>
      <c r="G588" s="35"/>
      <c r="H588" s="14"/>
      <c r="I588" s="14"/>
      <c r="J588" s="166"/>
      <c r="K588" s="6"/>
      <c r="L588" s="35"/>
      <c r="M588" s="24"/>
      <c r="N588" s="5"/>
      <c r="O588" s="5"/>
      <c r="P588" s="124"/>
      <c r="Q588" s="8"/>
      <c r="R588" s="25"/>
      <c r="S588" s="41"/>
    </row>
    <row r="589" spans="1:19" s="27" customFormat="1" ht="27" customHeight="1">
      <c r="A589" s="43"/>
      <c r="B589" s="15"/>
      <c r="C589" s="15"/>
      <c r="D589" s="17"/>
      <c r="E589" s="26"/>
      <c r="F589" s="34"/>
      <c r="G589" s="35"/>
      <c r="H589" s="14"/>
      <c r="I589" s="14"/>
      <c r="J589" s="166"/>
      <c r="K589" s="6"/>
      <c r="L589" s="35"/>
      <c r="M589" s="24"/>
      <c r="N589" s="5"/>
      <c r="O589" s="5"/>
      <c r="P589" s="124"/>
      <c r="Q589" s="8"/>
      <c r="R589" s="25"/>
      <c r="S589" s="41"/>
    </row>
    <row r="590" spans="1:19" s="27" customFormat="1" ht="27" customHeight="1">
      <c r="A590" s="43"/>
      <c r="B590" s="15"/>
      <c r="C590" s="15"/>
      <c r="D590" s="17"/>
      <c r="E590" s="26"/>
      <c r="F590" s="34"/>
      <c r="G590" s="35"/>
      <c r="H590" s="14"/>
      <c r="I590" s="14"/>
      <c r="J590" s="166"/>
      <c r="K590" s="6"/>
      <c r="L590" s="35"/>
      <c r="M590" s="24"/>
      <c r="N590" s="5"/>
      <c r="O590" s="5"/>
      <c r="P590" s="124"/>
      <c r="Q590" s="8"/>
      <c r="R590" s="25"/>
      <c r="S590" s="41"/>
    </row>
    <row r="591" spans="1:19" s="27" customFormat="1" ht="27" customHeight="1">
      <c r="A591" s="43"/>
      <c r="B591" s="15"/>
      <c r="C591" s="15"/>
      <c r="D591" s="17"/>
      <c r="E591" s="26"/>
      <c r="F591" s="34"/>
      <c r="G591" s="35"/>
      <c r="H591" s="14"/>
      <c r="I591" s="14"/>
      <c r="J591" s="166"/>
      <c r="K591" s="6"/>
      <c r="L591" s="35"/>
      <c r="M591" s="24"/>
      <c r="N591" s="5"/>
      <c r="O591" s="5"/>
      <c r="P591" s="124"/>
      <c r="Q591" s="8"/>
      <c r="R591" s="25"/>
      <c r="S591" s="41"/>
    </row>
    <row r="592" spans="1:19" s="27" customFormat="1" ht="27" customHeight="1">
      <c r="A592" s="43"/>
      <c r="B592" s="15"/>
      <c r="C592" s="15"/>
      <c r="D592" s="17"/>
      <c r="E592" s="26"/>
      <c r="F592" s="34"/>
      <c r="G592" s="35"/>
      <c r="H592" s="14"/>
      <c r="I592" s="14"/>
      <c r="J592" s="166"/>
      <c r="K592" s="6"/>
      <c r="L592" s="35"/>
      <c r="M592" s="24"/>
      <c r="N592" s="5"/>
      <c r="O592" s="5"/>
      <c r="P592" s="124"/>
      <c r="Q592" s="8"/>
      <c r="R592" s="25"/>
      <c r="S592" s="41"/>
    </row>
    <row r="593" spans="1:19" s="27" customFormat="1" ht="27" customHeight="1">
      <c r="A593" s="43"/>
      <c r="B593" s="15"/>
      <c r="C593" s="15"/>
      <c r="D593" s="17"/>
      <c r="E593" s="26"/>
      <c r="F593" s="34"/>
      <c r="G593" s="35"/>
      <c r="H593" s="14"/>
      <c r="I593" s="14"/>
      <c r="J593" s="166"/>
      <c r="K593" s="6"/>
      <c r="L593" s="35"/>
      <c r="M593" s="24"/>
      <c r="N593" s="5"/>
      <c r="O593" s="5"/>
      <c r="P593" s="124"/>
      <c r="Q593" s="8"/>
      <c r="R593" s="25"/>
      <c r="S593" s="41"/>
    </row>
    <row r="594" spans="1:19" s="27" customFormat="1" ht="27" customHeight="1">
      <c r="A594" s="43"/>
      <c r="B594" s="15"/>
      <c r="C594" s="15"/>
      <c r="D594" s="17"/>
      <c r="E594" s="26"/>
      <c r="F594" s="34"/>
      <c r="G594" s="35"/>
      <c r="H594" s="14"/>
      <c r="I594" s="14"/>
      <c r="J594" s="166"/>
      <c r="K594" s="6"/>
      <c r="L594" s="35"/>
      <c r="M594" s="24"/>
      <c r="N594" s="5"/>
      <c r="O594" s="5"/>
      <c r="P594" s="124"/>
      <c r="Q594" s="8"/>
      <c r="R594" s="25"/>
      <c r="S594" s="41"/>
    </row>
    <row r="595" spans="1:19" s="27" customFormat="1" ht="27" customHeight="1">
      <c r="A595" s="43"/>
      <c r="B595" s="15"/>
      <c r="C595" s="15"/>
      <c r="D595" s="17"/>
      <c r="E595" s="26"/>
      <c r="F595" s="34"/>
      <c r="G595" s="35"/>
      <c r="H595" s="14"/>
      <c r="I595" s="14"/>
      <c r="J595" s="166"/>
      <c r="K595" s="6"/>
      <c r="L595" s="35"/>
      <c r="M595" s="24"/>
      <c r="N595" s="5"/>
      <c r="O595" s="5"/>
      <c r="P595" s="124"/>
      <c r="Q595" s="8"/>
      <c r="R595" s="25"/>
      <c r="S595" s="41"/>
    </row>
    <row r="596" spans="1:19" s="27" customFormat="1" ht="27" customHeight="1">
      <c r="A596" s="43"/>
      <c r="B596" s="15"/>
      <c r="C596" s="15"/>
      <c r="D596" s="17"/>
      <c r="E596" s="26"/>
      <c r="F596" s="34"/>
      <c r="G596" s="35"/>
      <c r="H596" s="14"/>
      <c r="I596" s="14"/>
      <c r="J596" s="166"/>
      <c r="K596" s="6"/>
      <c r="L596" s="35"/>
      <c r="M596" s="24"/>
      <c r="N596" s="5"/>
      <c r="O596" s="5"/>
      <c r="P596" s="124"/>
      <c r="Q596" s="8"/>
      <c r="R596" s="25"/>
      <c r="S596" s="41"/>
    </row>
    <row r="597" spans="1:19" s="27" customFormat="1" ht="27" customHeight="1">
      <c r="A597" s="43"/>
      <c r="B597" s="15"/>
      <c r="C597" s="15"/>
      <c r="D597" s="17"/>
      <c r="E597" s="26"/>
      <c r="F597" s="34"/>
      <c r="G597" s="35"/>
      <c r="H597" s="14"/>
      <c r="I597" s="14"/>
      <c r="J597" s="166"/>
      <c r="K597" s="6"/>
      <c r="L597" s="35"/>
      <c r="M597" s="24"/>
      <c r="N597" s="5"/>
      <c r="O597" s="5"/>
      <c r="P597" s="124"/>
      <c r="Q597" s="8"/>
      <c r="R597" s="25"/>
      <c r="S597" s="41"/>
    </row>
    <row r="598" spans="1:19" s="27" customFormat="1" ht="27" customHeight="1">
      <c r="A598" s="43"/>
      <c r="B598" s="15"/>
      <c r="C598" s="15"/>
      <c r="D598" s="17"/>
      <c r="E598" s="26"/>
      <c r="F598" s="34"/>
      <c r="G598" s="35"/>
      <c r="H598" s="14"/>
      <c r="I598" s="14"/>
      <c r="J598" s="166"/>
      <c r="K598" s="6"/>
      <c r="L598" s="35"/>
      <c r="M598" s="24"/>
      <c r="N598" s="5"/>
      <c r="O598" s="5"/>
      <c r="P598" s="124"/>
      <c r="Q598" s="8"/>
      <c r="R598" s="25"/>
      <c r="S598" s="41"/>
    </row>
    <row r="599" spans="1:19" s="27" customFormat="1" ht="27" customHeight="1">
      <c r="A599" s="43"/>
      <c r="B599" s="15"/>
      <c r="C599" s="15"/>
      <c r="D599" s="17"/>
      <c r="E599" s="26"/>
      <c r="F599" s="34"/>
      <c r="G599" s="35"/>
      <c r="H599" s="14"/>
      <c r="I599" s="14"/>
      <c r="J599" s="166"/>
      <c r="K599" s="6"/>
      <c r="L599" s="35"/>
      <c r="M599" s="24"/>
      <c r="N599" s="5"/>
      <c r="O599" s="5"/>
      <c r="P599" s="124"/>
      <c r="Q599" s="8"/>
      <c r="R599" s="25"/>
      <c r="S599" s="41"/>
    </row>
    <row r="600" spans="1:19" s="27" customFormat="1" ht="27" customHeight="1">
      <c r="A600" s="43"/>
      <c r="B600" s="15"/>
      <c r="C600" s="15"/>
      <c r="D600" s="17"/>
      <c r="E600" s="26"/>
      <c r="F600" s="34"/>
      <c r="G600" s="35"/>
      <c r="H600" s="14"/>
      <c r="I600" s="14"/>
      <c r="J600" s="166"/>
      <c r="K600" s="6"/>
      <c r="L600" s="35"/>
      <c r="M600" s="24"/>
      <c r="N600" s="5"/>
      <c r="O600" s="5"/>
      <c r="P600" s="124"/>
      <c r="Q600" s="8"/>
      <c r="R600" s="25"/>
      <c r="S600" s="41"/>
    </row>
    <row r="601" spans="1:19" s="27" customFormat="1" ht="27" customHeight="1">
      <c r="A601" s="43"/>
      <c r="B601" s="15"/>
      <c r="C601" s="15"/>
      <c r="D601" s="17"/>
      <c r="E601" s="26"/>
      <c r="F601" s="34"/>
      <c r="G601" s="35"/>
      <c r="H601" s="14"/>
      <c r="I601" s="14"/>
      <c r="J601" s="166"/>
      <c r="K601" s="6"/>
      <c r="L601" s="35"/>
      <c r="M601" s="24"/>
      <c r="N601" s="5"/>
      <c r="O601" s="5"/>
      <c r="P601" s="124"/>
      <c r="Q601" s="8"/>
      <c r="R601" s="25"/>
      <c r="S601" s="41"/>
    </row>
    <row r="602" spans="1:19" s="27" customFormat="1" ht="27" customHeight="1">
      <c r="A602" s="43"/>
      <c r="B602" s="15"/>
      <c r="C602" s="15"/>
      <c r="D602" s="17"/>
      <c r="E602" s="26"/>
      <c r="F602" s="34"/>
      <c r="G602" s="35"/>
      <c r="H602" s="14"/>
      <c r="I602" s="14"/>
      <c r="J602" s="166"/>
      <c r="K602" s="6"/>
      <c r="L602" s="35"/>
      <c r="M602" s="24"/>
      <c r="N602" s="5"/>
      <c r="O602" s="5"/>
      <c r="P602" s="124"/>
      <c r="Q602" s="8"/>
      <c r="R602" s="25"/>
      <c r="S602" s="41"/>
    </row>
    <row r="603" spans="1:19" s="27" customFormat="1" ht="27" customHeight="1">
      <c r="A603" s="43"/>
      <c r="B603" s="15"/>
      <c r="C603" s="15"/>
      <c r="D603" s="17"/>
      <c r="E603" s="26"/>
      <c r="F603" s="34"/>
      <c r="G603" s="35"/>
      <c r="H603" s="14"/>
      <c r="I603" s="14"/>
      <c r="J603" s="166"/>
      <c r="K603" s="6"/>
      <c r="L603" s="35"/>
      <c r="M603" s="24"/>
      <c r="N603" s="5"/>
      <c r="O603" s="5"/>
      <c r="P603" s="124"/>
      <c r="Q603" s="8"/>
      <c r="R603" s="25"/>
      <c r="S603" s="41"/>
    </row>
    <row r="604" spans="1:19" s="27" customFormat="1" ht="27" customHeight="1">
      <c r="A604" s="43"/>
      <c r="B604" s="15"/>
      <c r="C604" s="15"/>
      <c r="D604" s="17"/>
      <c r="E604" s="26"/>
      <c r="F604" s="34"/>
      <c r="G604" s="35"/>
      <c r="H604" s="14"/>
      <c r="I604" s="14"/>
      <c r="J604" s="166"/>
      <c r="K604" s="6"/>
      <c r="L604" s="35"/>
      <c r="M604" s="24"/>
      <c r="N604" s="5"/>
      <c r="O604" s="5"/>
      <c r="P604" s="124"/>
      <c r="Q604" s="8"/>
      <c r="R604" s="25"/>
      <c r="S604" s="41"/>
    </row>
    <row r="605" spans="1:19" s="27" customFormat="1" ht="27" customHeight="1">
      <c r="A605" s="43"/>
      <c r="B605" s="15"/>
      <c r="C605" s="15"/>
      <c r="D605" s="17"/>
      <c r="E605" s="26"/>
      <c r="F605" s="34"/>
      <c r="G605" s="35"/>
      <c r="H605" s="14"/>
      <c r="I605" s="14"/>
      <c r="J605" s="166"/>
      <c r="K605" s="6"/>
      <c r="L605" s="35"/>
      <c r="M605" s="24"/>
      <c r="N605" s="5"/>
      <c r="O605" s="5"/>
      <c r="P605" s="124"/>
      <c r="Q605" s="8"/>
      <c r="R605" s="25"/>
      <c r="S605" s="41"/>
    </row>
    <row r="606" spans="1:19" s="27" customFormat="1" ht="27" customHeight="1">
      <c r="A606" s="43"/>
      <c r="B606" s="15"/>
      <c r="C606" s="15"/>
      <c r="D606" s="17"/>
      <c r="E606" s="26"/>
      <c r="F606" s="34"/>
      <c r="G606" s="35"/>
      <c r="H606" s="14"/>
      <c r="I606" s="14"/>
      <c r="J606" s="166"/>
      <c r="K606" s="6"/>
      <c r="L606" s="35"/>
      <c r="M606" s="24"/>
      <c r="N606" s="5"/>
      <c r="O606" s="5"/>
      <c r="P606" s="124"/>
      <c r="Q606" s="8"/>
      <c r="R606" s="25"/>
      <c r="S606" s="41"/>
    </row>
    <row r="607" spans="1:19" s="27" customFormat="1" ht="27" customHeight="1">
      <c r="A607" s="43"/>
      <c r="B607" s="15"/>
      <c r="C607" s="15"/>
      <c r="D607" s="17"/>
      <c r="E607" s="26"/>
      <c r="F607" s="34"/>
      <c r="G607" s="35"/>
      <c r="H607" s="14"/>
      <c r="I607" s="14"/>
      <c r="J607" s="166"/>
      <c r="K607" s="6"/>
      <c r="L607" s="35"/>
      <c r="M607" s="24"/>
      <c r="N607" s="5"/>
      <c r="O607" s="5"/>
      <c r="P607" s="124"/>
      <c r="Q607" s="8"/>
      <c r="R607" s="25"/>
      <c r="S607" s="41"/>
    </row>
    <row r="608" spans="1:19" s="27" customFormat="1" ht="27" customHeight="1">
      <c r="A608" s="43"/>
      <c r="B608" s="15"/>
      <c r="C608" s="15"/>
      <c r="D608" s="17"/>
      <c r="E608" s="26"/>
      <c r="F608" s="34"/>
      <c r="G608" s="35"/>
      <c r="H608" s="14"/>
      <c r="I608" s="14"/>
      <c r="J608" s="166"/>
      <c r="K608" s="6"/>
      <c r="L608" s="35"/>
      <c r="M608" s="24"/>
      <c r="N608" s="5"/>
      <c r="O608" s="5"/>
      <c r="P608" s="124"/>
      <c r="Q608" s="8"/>
      <c r="R608" s="25"/>
      <c r="S608" s="41"/>
    </row>
    <row r="609" spans="1:19" s="27" customFormat="1" ht="27" customHeight="1">
      <c r="A609" s="43"/>
      <c r="B609" s="15"/>
      <c r="C609" s="15"/>
      <c r="D609" s="17"/>
      <c r="E609" s="26"/>
      <c r="F609" s="34"/>
      <c r="G609" s="35"/>
      <c r="H609" s="14"/>
      <c r="I609" s="14"/>
      <c r="J609" s="166"/>
      <c r="K609" s="6"/>
      <c r="L609" s="35"/>
      <c r="M609" s="24"/>
      <c r="N609" s="5"/>
      <c r="O609" s="5"/>
      <c r="P609" s="124"/>
      <c r="Q609" s="8"/>
      <c r="R609" s="25"/>
      <c r="S609" s="41"/>
    </row>
    <row r="610" spans="1:19" s="27" customFormat="1" ht="27" customHeight="1">
      <c r="A610" s="43"/>
      <c r="B610" s="15"/>
      <c r="C610" s="15"/>
      <c r="D610" s="17"/>
      <c r="E610" s="26"/>
      <c r="F610" s="34"/>
      <c r="G610" s="35"/>
      <c r="H610" s="14"/>
      <c r="I610" s="14"/>
      <c r="J610" s="166"/>
      <c r="K610" s="6"/>
      <c r="L610" s="35"/>
      <c r="M610" s="24"/>
      <c r="N610" s="5"/>
      <c r="O610" s="5"/>
      <c r="P610" s="124"/>
      <c r="Q610" s="8"/>
      <c r="R610" s="25"/>
      <c r="S610" s="41"/>
    </row>
    <row r="611" spans="1:19" s="27" customFormat="1" ht="27" customHeight="1">
      <c r="A611" s="43"/>
      <c r="B611" s="15"/>
      <c r="C611" s="15"/>
      <c r="D611" s="17"/>
      <c r="E611" s="26"/>
      <c r="F611" s="34"/>
      <c r="G611" s="35"/>
      <c r="H611" s="14"/>
      <c r="I611" s="14"/>
      <c r="J611" s="166"/>
      <c r="K611" s="6"/>
      <c r="L611" s="35"/>
      <c r="M611" s="24"/>
      <c r="N611" s="5"/>
      <c r="O611" s="5"/>
      <c r="P611" s="124"/>
      <c r="Q611" s="8"/>
      <c r="R611" s="25"/>
      <c r="S611" s="41"/>
    </row>
    <row r="612" spans="1:19" s="27" customFormat="1" ht="27" customHeight="1">
      <c r="A612" s="43"/>
      <c r="B612" s="15"/>
      <c r="C612" s="15"/>
      <c r="D612" s="17"/>
      <c r="E612" s="26"/>
      <c r="F612" s="34"/>
      <c r="G612" s="35"/>
      <c r="H612" s="14"/>
      <c r="I612" s="14"/>
      <c r="J612" s="166"/>
      <c r="K612" s="6"/>
      <c r="L612" s="35"/>
      <c r="M612" s="24"/>
      <c r="N612" s="5"/>
      <c r="O612" s="5"/>
      <c r="P612" s="124"/>
      <c r="Q612" s="8"/>
      <c r="R612" s="25"/>
      <c r="S612" s="41"/>
    </row>
    <row r="613" spans="1:19" s="27" customFormat="1" ht="27" customHeight="1">
      <c r="A613" s="43"/>
      <c r="B613" s="15"/>
      <c r="C613" s="15"/>
      <c r="D613" s="17"/>
      <c r="E613" s="26"/>
      <c r="F613" s="34"/>
      <c r="G613" s="35"/>
      <c r="H613" s="14"/>
      <c r="I613" s="14"/>
      <c r="J613" s="166"/>
      <c r="K613" s="6"/>
      <c r="L613" s="35"/>
      <c r="M613" s="24"/>
      <c r="N613" s="5"/>
      <c r="O613" s="5"/>
      <c r="P613" s="124"/>
      <c r="Q613" s="8"/>
      <c r="R613" s="25"/>
      <c r="S613" s="41"/>
    </row>
    <row r="614" spans="1:19" s="27" customFormat="1" ht="27" customHeight="1">
      <c r="A614" s="43"/>
      <c r="B614" s="15"/>
      <c r="C614" s="15"/>
      <c r="D614" s="17"/>
      <c r="E614" s="26"/>
      <c r="F614" s="34"/>
      <c r="G614" s="35"/>
      <c r="H614" s="14"/>
      <c r="I614" s="14"/>
      <c r="J614" s="166"/>
      <c r="K614" s="6"/>
      <c r="L614" s="35"/>
      <c r="M614" s="24"/>
      <c r="N614" s="5"/>
      <c r="O614" s="5"/>
      <c r="P614" s="124"/>
      <c r="Q614" s="8"/>
      <c r="R614" s="25"/>
      <c r="S614" s="41"/>
    </row>
    <row r="615" spans="1:19" s="27" customFormat="1" ht="27" customHeight="1">
      <c r="A615" s="43"/>
      <c r="B615" s="15"/>
      <c r="C615" s="15"/>
      <c r="D615" s="17"/>
      <c r="E615" s="26"/>
      <c r="F615" s="34"/>
      <c r="G615" s="35"/>
      <c r="H615" s="14"/>
      <c r="I615" s="14"/>
      <c r="J615" s="166"/>
      <c r="K615" s="6"/>
      <c r="L615" s="35"/>
      <c r="M615" s="24"/>
      <c r="N615" s="5"/>
      <c r="O615" s="5"/>
      <c r="P615" s="124"/>
      <c r="Q615" s="8"/>
      <c r="R615" s="25"/>
      <c r="S615" s="41"/>
    </row>
    <row r="616" spans="1:19" s="27" customFormat="1" ht="27" customHeight="1">
      <c r="A616" s="43"/>
      <c r="B616" s="15"/>
      <c r="C616" s="15"/>
      <c r="D616" s="17"/>
      <c r="E616" s="26"/>
      <c r="F616" s="34"/>
      <c r="G616" s="35"/>
      <c r="H616" s="14"/>
      <c r="I616" s="14"/>
      <c r="J616" s="166"/>
      <c r="K616" s="6"/>
      <c r="L616" s="35"/>
      <c r="M616" s="24"/>
      <c r="N616" s="5"/>
      <c r="O616" s="5"/>
      <c r="P616" s="124"/>
      <c r="Q616" s="8"/>
      <c r="R616" s="25"/>
      <c r="S616" s="41"/>
    </row>
    <row r="617" spans="1:19" s="27" customFormat="1" ht="27" customHeight="1">
      <c r="A617" s="43"/>
      <c r="B617" s="15"/>
      <c r="C617" s="15"/>
      <c r="D617" s="17"/>
      <c r="E617" s="26"/>
      <c r="F617" s="34"/>
      <c r="G617" s="35"/>
      <c r="H617" s="14"/>
      <c r="I617" s="14"/>
      <c r="J617" s="166"/>
      <c r="K617" s="6"/>
      <c r="L617" s="35"/>
      <c r="M617" s="24"/>
      <c r="N617" s="5"/>
      <c r="O617" s="5"/>
      <c r="P617" s="124"/>
      <c r="Q617" s="8"/>
      <c r="R617" s="25"/>
      <c r="S617" s="41"/>
    </row>
    <row r="618" spans="1:19" s="27" customFormat="1" ht="27" customHeight="1">
      <c r="A618" s="43"/>
      <c r="B618" s="15"/>
      <c r="C618" s="15"/>
      <c r="D618" s="17"/>
      <c r="E618" s="26"/>
      <c r="F618" s="34"/>
      <c r="G618" s="35"/>
      <c r="H618" s="14"/>
      <c r="I618" s="14"/>
      <c r="J618" s="166"/>
      <c r="K618" s="6"/>
      <c r="L618" s="35"/>
      <c r="M618" s="24"/>
      <c r="N618" s="5"/>
      <c r="O618" s="5"/>
      <c r="P618" s="124"/>
      <c r="Q618" s="8"/>
      <c r="R618" s="25"/>
      <c r="S618" s="41"/>
    </row>
    <row r="619" spans="1:19" s="27" customFormat="1" ht="27" customHeight="1">
      <c r="A619" s="43"/>
      <c r="B619" s="15"/>
      <c r="C619" s="15"/>
      <c r="D619" s="17"/>
      <c r="E619" s="26"/>
      <c r="F619" s="34"/>
      <c r="G619" s="35"/>
      <c r="H619" s="14"/>
      <c r="I619" s="14"/>
      <c r="J619" s="166"/>
      <c r="K619" s="6"/>
      <c r="L619" s="35"/>
      <c r="M619" s="24"/>
      <c r="N619" s="5"/>
      <c r="O619" s="5"/>
      <c r="P619" s="124"/>
      <c r="Q619" s="8"/>
      <c r="R619" s="25"/>
      <c r="S619" s="41"/>
    </row>
    <row r="620" spans="1:19" s="27" customFormat="1" ht="27" customHeight="1">
      <c r="A620" s="43"/>
      <c r="B620" s="15"/>
      <c r="C620" s="15"/>
      <c r="D620" s="17"/>
      <c r="E620" s="26"/>
      <c r="F620" s="34"/>
      <c r="G620" s="35"/>
      <c r="H620" s="14"/>
      <c r="I620" s="14"/>
      <c r="J620" s="166"/>
      <c r="K620" s="6"/>
      <c r="L620" s="35"/>
      <c r="M620" s="24"/>
      <c r="N620" s="5"/>
      <c r="O620" s="5"/>
      <c r="P620" s="124"/>
      <c r="Q620" s="8"/>
      <c r="R620" s="25"/>
      <c r="S620" s="41"/>
    </row>
    <row r="621" spans="1:19" s="27" customFormat="1" ht="27" customHeight="1">
      <c r="A621" s="43"/>
      <c r="B621" s="15"/>
      <c r="C621" s="15"/>
      <c r="D621" s="17"/>
      <c r="E621" s="26"/>
      <c r="F621" s="34"/>
      <c r="G621" s="35"/>
      <c r="H621" s="14"/>
      <c r="I621" s="14"/>
      <c r="J621" s="166"/>
      <c r="K621" s="6"/>
      <c r="L621" s="35"/>
      <c r="M621" s="24"/>
      <c r="N621" s="5"/>
      <c r="O621" s="5"/>
      <c r="P621" s="124"/>
      <c r="Q621" s="8"/>
      <c r="R621" s="25"/>
      <c r="S621" s="41"/>
    </row>
    <row r="622" spans="1:19" s="27" customFormat="1" ht="27" customHeight="1">
      <c r="A622" s="43"/>
      <c r="B622" s="15"/>
      <c r="C622" s="15"/>
      <c r="D622" s="17"/>
      <c r="E622" s="26"/>
      <c r="F622" s="34"/>
      <c r="G622" s="35"/>
      <c r="H622" s="14"/>
      <c r="I622" s="14"/>
      <c r="J622" s="166"/>
      <c r="K622" s="6"/>
      <c r="L622" s="35"/>
      <c r="M622" s="24"/>
      <c r="N622" s="5"/>
      <c r="O622" s="5"/>
      <c r="P622" s="124"/>
      <c r="Q622" s="8"/>
      <c r="R622" s="25"/>
      <c r="S622" s="41"/>
    </row>
    <row r="623" spans="1:19" s="27" customFormat="1" ht="27" customHeight="1">
      <c r="A623" s="43"/>
      <c r="B623" s="15"/>
      <c r="C623" s="15"/>
      <c r="D623" s="17"/>
      <c r="E623" s="26"/>
      <c r="F623" s="34"/>
      <c r="G623" s="35"/>
      <c r="H623" s="14"/>
      <c r="I623" s="14"/>
      <c r="J623" s="166"/>
      <c r="K623" s="6"/>
      <c r="L623" s="35"/>
      <c r="M623" s="24"/>
      <c r="N623" s="5"/>
      <c r="O623" s="5"/>
      <c r="P623" s="124"/>
      <c r="Q623" s="8"/>
      <c r="R623" s="25"/>
      <c r="S623" s="41"/>
    </row>
    <row r="624" spans="1:19" s="27" customFormat="1" ht="27" customHeight="1">
      <c r="A624" s="43"/>
      <c r="B624" s="15"/>
      <c r="C624" s="15"/>
      <c r="D624" s="17"/>
      <c r="E624" s="26"/>
      <c r="F624" s="34"/>
      <c r="G624" s="35"/>
      <c r="H624" s="14"/>
      <c r="I624" s="14"/>
      <c r="J624" s="166"/>
      <c r="K624" s="6"/>
      <c r="L624" s="35"/>
      <c r="M624" s="24"/>
      <c r="N624" s="5"/>
      <c r="O624" s="5"/>
      <c r="P624" s="124"/>
      <c r="Q624" s="8"/>
      <c r="R624" s="25"/>
      <c r="S624" s="41"/>
    </row>
    <row r="625" spans="1:19" s="27" customFormat="1" ht="27" customHeight="1">
      <c r="A625" s="43"/>
      <c r="B625" s="15"/>
      <c r="C625" s="15"/>
      <c r="D625" s="17"/>
      <c r="E625" s="26"/>
      <c r="F625" s="34"/>
      <c r="G625" s="35"/>
      <c r="H625" s="14"/>
      <c r="I625" s="14"/>
      <c r="J625" s="166"/>
      <c r="K625" s="6"/>
      <c r="L625" s="35"/>
      <c r="M625" s="24"/>
      <c r="N625" s="5"/>
      <c r="O625" s="5"/>
      <c r="P625" s="124"/>
      <c r="Q625" s="8"/>
      <c r="R625" s="25"/>
      <c r="S625" s="41"/>
    </row>
    <row r="626" spans="1:19" s="27" customFormat="1" ht="27" customHeight="1">
      <c r="A626" s="43"/>
      <c r="B626" s="15"/>
      <c r="C626" s="15"/>
      <c r="D626" s="17"/>
      <c r="E626" s="26"/>
      <c r="F626" s="34"/>
      <c r="G626" s="35"/>
      <c r="H626" s="14"/>
      <c r="I626" s="14"/>
      <c r="J626" s="166"/>
      <c r="K626" s="6"/>
      <c r="L626" s="35"/>
      <c r="M626" s="24"/>
      <c r="N626" s="5"/>
      <c r="O626" s="5"/>
      <c r="P626" s="124"/>
      <c r="Q626" s="8"/>
      <c r="R626" s="25"/>
      <c r="S626" s="41"/>
    </row>
    <row r="627" spans="1:19" s="27" customFormat="1" ht="27" customHeight="1">
      <c r="A627" s="43"/>
      <c r="B627" s="15"/>
      <c r="C627" s="15"/>
      <c r="D627" s="17"/>
      <c r="E627" s="26"/>
      <c r="F627" s="34"/>
      <c r="G627" s="35"/>
      <c r="H627" s="14"/>
      <c r="I627" s="14"/>
      <c r="J627" s="166"/>
      <c r="K627" s="6"/>
      <c r="L627" s="35"/>
      <c r="M627" s="24"/>
      <c r="N627" s="5"/>
      <c r="O627" s="5"/>
      <c r="P627" s="124"/>
      <c r="Q627" s="8"/>
      <c r="R627" s="25"/>
      <c r="S627" s="41"/>
    </row>
    <row r="628" spans="1:19" s="27" customFormat="1" ht="27" customHeight="1">
      <c r="A628" s="43"/>
      <c r="B628" s="15"/>
      <c r="C628" s="15"/>
      <c r="D628" s="17"/>
      <c r="E628" s="26"/>
      <c r="F628" s="34"/>
      <c r="G628" s="35"/>
      <c r="H628" s="14"/>
      <c r="I628" s="14"/>
      <c r="J628" s="166"/>
      <c r="K628" s="6"/>
      <c r="L628" s="35"/>
      <c r="M628" s="24"/>
      <c r="N628" s="5"/>
      <c r="O628" s="5"/>
      <c r="P628" s="124"/>
      <c r="Q628" s="8"/>
      <c r="R628" s="25"/>
      <c r="S628" s="41"/>
    </row>
    <row r="629" spans="1:19" s="27" customFormat="1" ht="27" customHeight="1">
      <c r="A629" s="43"/>
      <c r="B629" s="15"/>
      <c r="C629" s="15"/>
      <c r="D629" s="17"/>
      <c r="E629" s="26"/>
      <c r="F629" s="34"/>
      <c r="G629" s="35"/>
      <c r="H629" s="14"/>
      <c r="I629" s="14"/>
      <c r="J629" s="166"/>
      <c r="K629" s="6"/>
      <c r="L629" s="35"/>
      <c r="M629" s="24"/>
      <c r="N629" s="5"/>
      <c r="O629" s="5"/>
      <c r="P629" s="124"/>
      <c r="Q629" s="8"/>
      <c r="R629" s="25"/>
      <c r="S629" s="41"/>
    </row>
    <row r="630" spans="1:19" s="27" customFormat="1" ht="27" customHeight="1">
      <c r="A630" s="43"/>
      <c r="B630" s="15"/>
      <c r="C630" s="15"/>
      <c r="D630" s="17"/>
      <c r="E630" s="26"/>
      <c r="F630" s="34"/>
      <c r="G630" s="35"/>
      <c r="H630" s="14"/>
      <c r="I630" s="14"/>
      <c r="J630" s="166"/>
      <c r="K630" s="6"/>
      <c r="L630" s="35"/>
      <c r="M630" s="24"/>
      <c r="N630" s="5"/>
      <c r="O630" s="5"/>
      <c r="P630" s="124"/>
      <c r="Q630" s="8"/>
      <c r="R630" s="25"/>
      <c r="S630" s="41"/>
    </row>
    <row r="631" spans="1:19" s="27" customFormat="1" ht="27" customHeight="1">
      <c r="A631" s="43"/>
      <c r="B631" s="15"/>
      <c r="C631" s="15"/>
      <c r="D631" s="17"/>
      <c r="E631" s="26"/>
      <c r="F631" s="34"/>
      <c r="G631" s="35"/>
      <c r="H631" s="14"/>
      <c r="I631" s="14"/>
      <c r="J631" s="166"/>
      <c r="K631" s="6"/>
      <c r="L631" s="35"/>
      <c r="M631" s="24"/>
      <c r="N631" s="5"/>
      <c r="O631" s="5"/>
      <c r="P631" s="124"/>
      <c r="Q631" s="8"/>
      <c r="R631" s="25"/>
      <c r="S631" s="41"/>
    </row>
    <row r="632" spans="1:19" s="27" customFormat="1" ht="27" customHeight="1">
      <c r="A632" s="43"/>
      <c r="B632" s="15"/>
      <c r="C632" s="15"/>
      <c r="D632" s="17"/>
      <c r="E632" s="26"/>
      <c r="F632" s="34"/>
      <c r="G632" s="35"/>
      <c r="H632" s="14"/>
      <c r="I632" s="14"/>
      <c r="J632" s="166"/>
      <c r="K632" s="6"/>
      <c r="L632" s="35"/>
      <c r="M632" s="24"/>
      <c r="N632" s="5"/>
      <c r="O632" s="5"/>
      <c r="P632" s="124"/>
      <c r="Q632" s="8"/>
      <c r="R632" s="25"/>
      <c r="S632" s="41"/>
    </row>
    <row r="633" spans="1:19" s="27" customFormat="1" ht="27" customHeight="1">
      <c r="A633" s="43"/>
      <c r="B633" s="15"/>
      <c r="C633" s="15"/>
      <c r="D633" s="17"/>
      <c r="E633" s="26"/>
      <c r="F633" s="34"/>
      <c r="G633" s="35"/>
      <c r="H633" s="14"/>
      <c r="I633" s="14"/>
      <c r="J633" s="166"/>
      <c r="K633" s="6"/>
      <c r="L633" s="35"/>
      <c r="M633" s="24"/>
      <c r="N633" s="5"/>
      <c r="O633" s="5"/>
      <c r="P633" s="124"/>
      <c r="Q633" s="8"/>
      <c r="R633" s="25"/>
      <c r="S633" s="41"/>
    </row>
    <row r="634" spans="1:19" s="27" customFormat="1" ht="27" customHeight="1">
      <c r="A634" s="43"/>
      <c r="B634" s="15"/>
      <c r="C634" s="15"/>
      <c r="D634" s="17"/>
      <c r="E634" s="26"/>
      <c r="F634" s="34"/>
      <c r="G634" s="35"/>
      <c r="H634" s="14"/>
      <c r="I634" s="14"/>
      <c r="J634" s="166"/>
      <c r="K634" s="6"/>
      <c r="L634" s="35"/>
      <c r="M634" s="24"/>
      <c r="N634" s="5"/>
      <c r="O634" s="5"/>
      <c r="P634" s="124"/>
      <c r="Q634" s="8"/>
      <c r="R634" s="25"/>
      <c r="S634" s="41"/>
    </row>
    <row r="635" spans="1:19" s="27" customFormat="1" ht="27" customHeight="1">
      <c r="A635" s="43"/>
      <c r="B635" s="15"/>
      <c r="C635" s="15"/>
      <c r="D635" s="17"/>
      <c r="E635" s="26"/>
      <c r="F635" s="34"/>
      <c r="G635" s="35"/>
      <c r="H635" s="14"/>
      <c r="I635" s="14"/>
      <c r="J635" s="166"/>
      <c r="K635" s="6"/>
      <c r="L635" s="35"/>
      <c r="M635" s="24"/>
      <c r="N635" s="5"/>
      <c r="O635" s="5"/>
      <c r="P635" s="124"/>
      <c r="Q635" s="8"/>
      <c r="R635" s="25"/>
      <c r="S635" s="41"/>
    </row>
    <row r="636" spans="1:19" s="27" customFormat="1" ht="27" customHeight="1">
      <c r="A636" s="43"/>
      <c r="B636" s="15"/>
      <c r="C636" s="15"/>
      <c r="D636" s="17"/>
      <c r="E636" s="26"/>
      <c r="F636" s="34"/>
      <c r="G636" s="35"/>
      <c r="H636" s="14"/>
      <c r="I636" s="14"/>
      <c r="J636" s="166"/>
      <c r="K636" s="6"/>
      <c r="L636" s="35"/>
      <c r="M636" s="24"/>
      <c r="N636" s="5"/>
      <c r="O636" s="5"/>
      <c r="P636" s="124"/>
      <c r="Q636" s="8"/>
      <c r="R636" s="25"/>
      <c r="S636" s="41"/>
    </row>
    <row r="637" spans="1:19" s="27" customFormat="1" ht="27" customHeight="1">
      <c r="A637" s="43"/>
      <c r="B637" s="15"/>
      <c r="C637" s="15"/>
      <c r="D637" s="17"/>
      <c r="E637" s="26"/>
      <c r="F637" s="34"/>
      <c r="G637" s="35"/>
      <c r="H637" s="14"/>
      <c r="I637" s="14"/>
      <c r="J637" s="166"/>
      <c r="K637" s="6"/>
      <c r="L637" s="35"/>
      <c r="M637" s="24"/>
      <c r="N637" s="5"/>
      <c r="O637" s="5"/>
      <c r="P637" s="124"/>
      <c r="Q637" s="8"/>
      <c r="R637" s="25"/>
      <c r="S637" s="41"/>
    </row>
    <row r="638" spans="1:19" s="27" customFormat="1" ht="27" customHeight="1">
      <c r="A638" s="43"/>
      <c r="B638" s="15"/>
      <c r="C638" s="15"/>
      <c r="D638" s="17"/>
      <c r="E638" s="26"/>
      <c r="F638" s="34"/>
      <c r="G638" s="35"/>
      <c r="H638" s="14"/>
      <c r="I638" s="14"/>
      <c r="J638" s="166"/>
      <c r="K638" s="6"/>
      <c r="L638" s="35"/>
      <c r="M638" s="24"/>
      <c r="N638" s="5"/>
      <c r="O638" s="5"/>
      <c r="P638" s="124"/>
      <c r="Q638" s="8"/>
      <c r="R638" s="25"/>
      <c r="S638" s="41"/>
    </row>
    <row r="639" spans="1:19" s="27" customFormat="1" ht="27" customHeight="1">
      <c r="A639" s="43"/>
      <c r="B639" s="15"/>
      <c r="C639" s="15"/>
      <c r="D639" s="17"/>
      <c r="E639" s="26"/>
      <c r="F639" s="34"/>
      <c r="G639" s="35"/>
      <c r="H639" s="14"/>
      <c r="I639" s="14"/>
      <c r="J639" s="166"/>
      <c r="K639" s="6"/>
      <c r="L639" s="35"/>
      <c r="M639" s="24"/>
      <c r="N639" s="5"/>
      <c r="O639" s="5"/>
      <c r="P639" s="124"/>
      <c r="Q639" s="8"/>
      <c r="R639" s="25"/>
      <c r="S639" s="41"/>
    </row>
    <row r="640" spans="1:19" s="27" customFormat="1" ht="27" customHeight="1">
      <c r="A640" s="43"/>
      <c r="B640" s="15"/>
      <c r="C640" s="15"/>
      <c r="D640" s="17"/>
      <c r="E640" s="26"/>
      <c r="F640" s="34"/>
      <c r="G640" s="35"/>
      <c r="H640" s="14"/>
      <c r="I640" s="14"/>
      <c r="J640" s="166"/>
      <c r="K640" s="6"/>
      <c r="L640" s="35"/>
      <c r="M640" s="24"/>
      <c r="N640" s="5"/>
      <c r="O640" s="5"/>
      <c r="P640" s="124"/>
      <c r="Q640" s="8"/>
      <c r="R640" s="25"/>
      <c r="S640" s="41"/>
    </row>
    <row r="641" spans="1:19" s="27" customFormat="1" ht="27" customHeight="1">
      <c r="A641" s="43"/>
      <c r="B641" s="15"/>
      <c r="C641" s="15"/>
      <c r="D641" s="17"/>
      <c r="E641" s="26"/>
      <c r="F641" s="34"/>
      <c r="G641" s="35"/>
      <c r="H641" s="14"/>
      <c r="I641" s="14"/>
      <c r="J641" s="166"/>
      <c r="K641" s="6"/>
      <c r="L641" s="35"/>
      <c r="M641" s="24"/>
      <c r="N641" s="5"/>
      <c r="O641" s="5"/>
      <c r="P641" s="124"/>
      <c r="Q641" s="8"/>
      <c r="R641" s="25"/>
      <c r="S641" s="41"/>
    </row>
    <row r="642" spans="1:19" s="27" customFormat="1" ht="27" customHeight="1">
      <c r="A642" s="43"/>
      <c r="B642" s="15"/>
      <c r="C642" s="15"/>
      <c r="D642" s="17"/>
      <c r="E642" s="26"/>
      <c r="F642" s="34"/>
      <c r="G642" s="35"/>
      <c r="H642" s="14"/>
      <c r="I642" s="14"/>
      <c r="J642" s="166"/>
      <c r="K642" s="6"/>
      <c r="L642" s="35"/>
      <c r="M642" s="24"/>
      <c r="N642" s="5"/>
      <c r="O642" s="5"/>
      <c r="P642" s="124"/>
      <c r="Q642" s="8"/>
      <c r="R642" s="25"/>
      <c r="S642" s="41"/>
    </row>
    <row r="643" spans="1:19" s="27" customFormat="1" ht="27" customHeight="1">
      <c r="A643" s="43"/>
      <c r="B643" s="15"/>
      <c r="C643" s="15"/>
      <c r="D643" s="17"/>
      <c r="E643" s="26"/>
      <c r="F643" s="34"/>
      <c r="G643" s="35"/>
      <c r="H643" s="14"/>
      <c r="I643" s="14"/>
      <c r="J643" s="166"/>
      <c r="K643" s="6"/>
      <c r="L643" s="35"/>
      <c r="M643" s="24"/>
      <c r="N643" s="5"/>
      <c r="O643" s="5"/>
      <c r="P643" s="124"/>
      <c r="Q643" s="8"/>
      <c r="R643" s="25"/>
      <c r="S643" s="41"/>
    </row>
    <row r="644" spans="1:19" s="27" customFormat="1" ht="27" customHeight="1">
      <c r="A644" s="43"/>
      <c r="B644" s="15"/>
      <c r="C644" s="15"/>
      <c r="D644" s="17"/>
      <c r="E644" s="26"/>
      <c r="F644" s="34"/>
      <c r="G644" s="35"/>
      <c r="H644" s="14"/>
      <c r="I644" s="14"/>
      <c r="J644" s="166"/>
      <c r="K644" s="6"/>
      <c r="L644" s="35"/>
      <c r="M644" s="24"/>
      <c r="N644" s="5"/>
      <c r="O644" s="5"/>
      <c r="P644" s="124"/>
      <c r="Q644" s="8"/>
      <c r="R644" s="25"/>
      <c r="S644" s="41"/>
    </row>
    <row r="645" spans="1:19" s="27" customFormat="1" ht="27" customHeight="1">
      <c r="A645" s="43"/>
      <c r="B645" s="15"/>
      <c r="C645" s="15"/>
      <c r="D645" s="17"/>
      <c r="E645" s="26"/>
      <c r="F645" s="34"/>
      <c r="G645" s="35"/>
      <c r="H645" s="14"/>
      <c r="I645" s="14"/>
      <c r="J645" s="166"/>
      <c r="K645" s="6"/>
      <c r="L645" s="35"/>
      <c r="M645" s="24"/>
      <c r="N645" s="5"/>
      <c r="O645" s="5"/>
      <c r="P645" s="124"/>
      <c r="Q645" s="8"/>
      <c r="R645" s="25"/>
      <c r="S645" s="41"/>
    </row>
    <row r="646" spans="1:19" s="27" customFormat="1" ht="27" customHeight="1">
      <c r="A646" s="43"/>
      <c r="B646" s="15"/>
      <c r="C646" s="15"/>
      <c r="D646" s="17"/>
      <c r="E646" s="26"/>
      <c r="F646" s="34"/>
      <c r="G646" s="35"/>
      <c r="H646" s="14"/>
      <c r="I646" s="14"/>
      <c r="J646" s="166"/>
      <c r="K646" s="6"/>
      <c r="L646" s="35"/>
      <c r="M646" s="24"/>
      <c r="N646" s="5"/>
      <c r="O646" s="5"/>
      <c r="P646" s="124"/>
      <c r="Q646" s="8"/>
      <c r="R646" s="25"/>
      <c r="S646" s="41"/>
    </row>
    <row r="647" spans="1:19" s="27" customFormat="1" ht="27" customHeight="1">
      <c r="A647" s="43"/>
      <c r="B647" s="15"/>
      <c r="C647" s="15"/>
      <c r="D647" s="17"/>
      <c r="E647" s="26"/>
      <c r="F647" s="34"/>
      <c r="G647" s="35"/>
      <c r="H647" s="14"/>
      <c r="I647" s="14"/>
      <c r="J647" s="166"/>
      <c r="K647" s="6"/>
      <c r="L647" s="35"/>
      <c r="M647" s="24"/>
      <c r="N647" s="5"/>
      <c r="O647" s="5"/>
      <c r="P647" s="124"/>
      <c r="Q647" s="8"/>
      <c r="R647" s="25"/>
      <c r="S647" s="41"/>
    </row>
    <row r="648" spans="1:19" s="27" customFormat="1" ht="27" customHeight="1">
      <c r="A648" s="43"/>
      <c r="B648" s="15"/>
      <c r="C648" s="15"/>
      <c r="D648" s="17"/>
      <c r="E648" s="26"/>
      <c r="F648" s="34"/>
      <c r="G648" s="35"/>
      <c r="H648" s="14"/>
      <c r="I648" s="14"/>
      <c r="J648" s="166"/>
      <c r="K648" s="6"/>
      <c r="L648" s="35"/>
      <c r="M648" s="24"/>
      <c r="N648" s="5"/>
      <c r="O648" s="5"/>
      <c r="P648" s="124"/>
      <c r="Q648" s="8"/>
      <c r="R648" s="25"/>
      <c r="S648" s="41"/>
    </row>
    <row r="649" spans="1:19" s="27" customFormat="1" ht="27" customHeight="1">
      <c r="A649" s="43"/>
      <c r="B649" s="15"/>
      <c r="C649" s="15"/>
      <c r="D649" s="17"/>
      <c r="E649" s="26"/>
      <c r="F649" s="34"/>
      <c r="G649" s="35"/>
      <c r="H649" s="14"/>
      <c r="I649" s="14"/>
      <c r="J649" s="166"/>
      <c r="K649" s="6"/>
      <c r="L649" s="35"/>
      <c r="M649" s="24"/>
      <c r="N649" s="5"/>
      <c r="O649" s="5"/>
      <c r="P649" s="124"/>
      <c r="Q649" s="8"/>
      <c r="R649" s="25"/>
      <c r="S649" s="41"/>
    </row>
    <row r="650" spans="1:19" s="27" customFormat="1" ht="27" customHeight="1">
      <c r="A650" s="43"/>
      <c r="B650" s="15"/>
      <c r="C650" s="15"/>
      <c r="D650" s="17"/>
      <c r="E650" s="26"/>
      <c r="F650" s="34"/>
      <c r="G650" s="35"/>
      <c r="H650" s="14"/>
      <c r="I650" s="14"/>
      <c r="J650" s="166"/>
      <c r="K650" s="6"/>
      <c r="L650" s="35"/>
      <c r="M650" s="24"/>
      <c r="N650" s="5"/>
      <c r="O650" s="5"/>
      <c r="P650" s="124"/>
      <c r="Q650" s="8"/>
      <c r="R650" s="25"/>
      <c r="S650" s="41"/>
    </row>
    <row r="651" spans="1:19" s="27" customFormat="1" ht="27" customHeight="1">
      <c r="A651" s="43"/>
      <c r="B651" s="15"/>
      <c r="C651" s="15"/>
      <c r="D651" s="17"/>
      <c r="E651" s="26"/>
      <c r="F651" s="34"/>
      <c r="G651" s="35"/>
      <c r="H651" s="14"/>
      <c r="I651" s="14"/>
      <c r="J651" s="166"/>
      <c r="K651" s="6"/>
      <c r="L651" s="35"/>
      <c r="M651" s="24"/>
      <c r="N651" s="5"/>
      <c r="O651" s="5"/>
      <c r="P651" s="124"/>
      <c r="Q651" s="8"/>
      <c r="R651" s="25"/>
      <c r="S651" s="41"/>
    </row>
    <row r="652" spans="1:19" s="27" customFormat="1" ht="27" customHeight="1">
      <c r="A652" s="43"/>
      <c r="B652" s="15"/>
      <c r="C652" s="15"/>
      <c r="D652" s="17"/>
      <c r="E652" s="26"/>
      <c r="F652" s="34"/>
      <c r="G652" s="35"/>
      <c r="H652" s="14"/>
      <c r="I652" s="14"/>
      <c r="J652" s="166"/>
      <c r="K652" s="6"/>
      <c r="L652" s="35"/>
      <c r="M652" s="24"/>
      <c r="N652" s="5"/>
      <c r="O652" s="5"/>
      <c r="P652" s="124"/>
      <c r="Q652" s="8"/>
      <c r="R652" s="25"/>
      <c r="S652" s="41"/>
    </row>
    <row r="653" spans="1:19" s="27" customFormat="1" ht="27" customHeight="1">
      <c r="A653" s="43"/>
      <c r="B653" s="15"/>
      <c r="C653" s="15"/>
      <c r="D653" s="17"/>
      <c r="E653" s="26"/>
      <c r="F653" s="34"/>
      <c r="G653" s="35"/>
      <c r="H653" s="14"/>
      <c r="I653" s="14"/>
      <c r="J653" s="166"/>
      <c r="K653" s="6"/>
      <c r="L653" s="35"/>
      <c r="M653" s="24"/>
      <c r="N653" s="5"/>
      <c r="O653" s="5"/>
      <c r="P653" s="124"/>
      <c r="Q653" s="8"/>
      <c r="R653" s="25"/>
      <c r="S653" s="41"/>
    </row>
    <row r="654" spans="1:19" s="27" customFormat="1" ht="27" customHeight="1">
      <c r="A654" s="43"/>
      <c r="B654" s="15"/>
      <c r="C654" s="15"/>
      <c r="D654" s="17"/>
      <c r="E654" s="26"/>
      <c r="F654" s="34"/>
      <c r="G654" s="35"/>
      <c r="H654" s="14"/>
      <c r="I654" s="14"/>
      <c r="J654" s="166"/>
      <c r="K654" s="6"/>
      <c r="L654" s="35"/>
      <c r="M654" s="24"/>
      <c r="N654" s="5"/>
      <c r="O654" s="5"/>
      <c r="P654" s="124"/>
      <c r="Q654" s="8"/>
      <c r="R654" s="25"/>
      <c r="S654" s="41"/>
    </row>
    <row r="655" spans="1:19" s="27" customFormat="1" ht="27" customHeight="1">
      <c r="A655" s="43"/>
      <c r="B655" s="15"/>
      <c r="C655" s="15"/>
      <c r="D655" s="17"/>
      <c r="E655" s="26"/>
      <c r="F655" s="34"/>
      <c r="G655" s="35"/>
      <c r="H655" s="14"/>
      <c r="I655" s="14"/>
      <c r="J655" s="166"/>
      <c r="K655" s="6"/>
      <c r="L655" s="35"/>
      <c r="M655" s="24"/>
      <c r="N655" s="5"/>
      <c r="O655" s="5"/>
      <c r="P655" s="124"/>
      <c r="Q655" s="8"/>
      <c r="R655" s="25"/>
      <c r="S655" s="41"/>
    </row>
    <row r="656" spans="1:19" s="27" customFormat="1" ht="27" customHeight="1">
      <c r="A656" s="43"/>
      <c r="B656" s="15"/>
      <c r="C656" s="15"/>
      <c r="D656" s="17"/>
      <c r="E656" s="26"/>
      <c r="F656" s="34"/>
      <c r="G656" s="35"/>
      <c r="H656" s="14"/>
      <c r="I656" s="14"/>
      <c r="J656" s="166"/>
      <c r="K656" s="6"/>
      <c r="L656" s="35"/>
      <c r="M656" s="24"/>
      <c r="N656" s="5"/>
      <c r="O656" s="5"/>
      <c r="P656" s="124"/>
      <c r="Q656" s="8"/>
      <c r="R656" s="25"/>
      <c r="S656" s="41"/>
    </row>
    <row r="657" spans="1:19" s="27" customFormat="1" ht="27" customHeight="1">
      <c r="A657" s="43"/>
      <c r="B657" s="15"/>
      <c r="C657" s="15"/>
      <c r="D657" s="17"/>
      <c r="E657" s="26"/>
      <c r="F657" s="34"/>
      <c r="G657" s="35"/>
      <c r="H657" s="14"/>
      <c r="I657" s="14"/>
      <c r="J657" s="166"/>
      <c r="K657" s="6"/>
      <c r="L657" s="35"/>
      <c r="M657" s="24"/>
      <c r="N657" s="5"/>
      <c r="O657" s="5"/>
      <c r="P657" s="124"/>
      <c r="Q657" s="8"/>
      <c r="R657" s="25"/>
      <c r="S657" s="41"/>
    </row>
    <row r="658" spans="1:19" s="27" customFormat="1" ht="27" customHeight="1">
      <c r="A658" s="43"/>
      <c r="B658" s="15"/>
      <c r="C658" s="15"/>
      <c r="D658" s="17"/>
      <c r="E658" s="26"/>
      <c r="F658" s="34"/>
      <c r="G658" s="35"/>
      <c r="H658" s="14"/>
      <c r="I658" s="14"/>
      <c r="J658" s="166"/>
      <c r="K658" s="6"/>
      <c r="L658" s="35"/>
      <c r="M658" s="24"/>
      <c r="N658" s="5"/>
      <c r="O658" s="5"/>
      <c r="P658" s="124"/>
      <c r="Q658" s="8"/>
      <c r="R658" s="25"/>
      <c r="S658" s="41"/>
    </row>
    <row r="659" spans="1:19" s="27" customFormat="1" ht="27" customHeight="1">
      <c r="A659" s="43"/>
      <c r="B659" s="15"/>
      <c r="C659" s="15"/>
      <c r="D659" s="17"/>
      <c r="E659" s="26"/>
      <c r="F659" s="34"/>
      <c r="G659" s="35"/>
      <c r="H659" s="14"/>
      <c r="I659" s="14"/>
      <c r="J659" s="166"/>
      <c r="K659" s="6"/>
      <c r="L659" s="35"/>
      <c r="M659" s="24"/>
      <c r="N659" s="5"/>
      <c r="O659" s="5"/>
      <c r="P659" s="124"/>
      <c r="Q659" s="8"/>
      <c r="R659" s="25"/>
      <c r="S659" s="41"/>
    </row>
    <row r="660" spans="1:19" s="27" customFormat="1" ht="27" customHeight="1">
      <c r="A660" s="43"/>
      <c r="B660" s="15"/>
      <c r="C660" s="15"/>
      <c r="D660" s="17"/>
      <c r="E660" s="26"/>
      <c r="F660" s="34"/>
      <c r="G660" s="35"/>
      <c r="H660" s="14"/>
      <c r="I660" s="14"/>
      <c r="J660" s="166"/>
      <c r="K660" s="6"/>
      <c r="L660" s="35"/>
      <c r="M660" s="24"/>
      <c r="N660" s="5"/>
      <c r="O660" s="5"/>
      <c r="P660" s="124"/>
      <c r="Q660" s="8"/>
      <c r="R660" s="25"/>
      <c r="S660" s="41"/>
    </row>
    <row r="661" spans="1:19" s="27" customFormat="1" ht="27" customHeight="1">
      <c r="A661" s="43"/>
      <c r="B661" s="15"/>
      <c r="C661" s="15"/>
      <c r="D661" s="17"/>
      <c r="E661" s="26"/>
      <c r="F661" s="34"/>
      <c r="G661" s="35"/>
      <c r="H661" s="14"/>
      <c r="I661" s="14"/>
      <c r="J661" s="166"/>
      <c r="K661" s="6"/>
      <c r="L661" s="35"/>
      <c r="M661" s="24"/>
      <c r="N661" s="5"/>
      <c r="O661" s="5"/>
      <c r="P661" s="124"/>
      <c r="Q661" s="8"/>
      <c r="R661" s="25"/>
      <c r="S661" s="41"/>
    </row>
    <row r="662" spans="1:19" s="27" customFormat="1" ht="27" customHeight="1">
      <c r="A662" s="14"/>
      <c r="B662" s="15"/>
      <c r="C662" s="15"/>
      <c r="D662" s="17"/>
      <c r="E662" s="26"/>
      <c r="F662" s="34"/>
      <c r="G662" s="35"/>
      <c r="H662" s="14"/>
      <c r="I662" s="14"/>
      <c r="J662" s="166"/>
      <c r="K662" s="6"/>
      <c r="L662" s="35"/>
      <c r="M662" s="24"/>
      <c r="N662" s="5"/>
      <c r="O662" s="5"/>
      <c r="P662" s="124"/>
      <c r="Q662" s="8"/>
      <c r="R662" s="25"/>
      <c r="S662" s="41"/>
    </row>
    <row r="663" spans="1:19" s="27" customFormat="1" ht="27" customHeight="1">
      <c r="A663" s="14"/>
      <c r="B663" s="15"/>
      <c r="C663" s="15"/>
      <c r="D663" s="17"/>
      <c r="E663" s="26"/>
      <c r="F663" s="34"/>
      <c r="G663" s="35"/>
      <c r="H663" s="14"/>
      <c r="I663" s="14"/>
      <c r="J663" s="166"/>
      <c r="K663" s="6"/>
      <c r="L663" s="35"/>
      <c r="M663" s="24"/>
      <c r="N663" s="5"/>
      <c r="O663" s="5"/>
      <c r="P663" s="124"/>
      <c r="Q663" s="8"/>
      <c r="R663" s="25"/>
      <c r="S663" s="41"/>
    </row>
    <row r="664" spans="1:19" s="27" customFormat="1" ht="27" customHeight="1">
      <c r="A664" s="14"/>
      <c r="B664" s="15"/>
      <c r="C664" s="15"/>
      <c r="D664" s="17"/>
      <c r="E664" s="26"/>
      <c r="F664" s="34"/>
      <c r="G664" s="35"/>
      <c r="H664" s="14"/>
      <c r="I664" s="14"/>
      <c r="J664" s="166"/>
      <c r="K664" s="6"/>
      <c r="L664" s="35"/>
      <c r="M664" s="24"/>
      <c r="N664" s="5"/>
      <c r="O664" s="5"/>
      <c r="P664" s="41"/>
      <c r="Q664" s="8"/>
      <c r="R664" s="25"/>
      <c r="S664" s="41"/>
    </row>
    <row r="665" spans="1:19" s="27" customFormat="1" ht="27" customHeight="1">
      <c r="A665" s="14"/>
      <c r="B665" s="15"/>
      <c r="C665" s="15"/>
      <c r="D665" s="17"/>
      <c r="E665" s="26"/>
      <c r="F665" s="34"/>
      <c r="G665" s="35"/>
      <c r="H665" s="14"/>
      <c r="I665" s="14"/>
      <c r="J665" s="166"/>
      <c r="K665" s="6"/>
      <c r="L665" s="35"/>
      <c r="M665" s="24"/>
      <c r="N665" s="5"/>
      <c r="O665" s="5"/>
      <c r="P665" s="41"/>
      <c r="Q665" s="8"/>
      <c r="R665" s="25"/>
      <c r="S665" s="41"/>
    </row>
    <row r="666" spans="1:19" s="27" customFormat="1" ht="27" customHeight="1">
      <c r="A666" s="14"/>
      <c r="B666" s="15"/>
      <c r="C666" s="15"/>
      <c r="D666" s="17"/>
      <c r="E666" s="26"/>
      <c r="F666" s="34"/>
      <c r="G666" s="35"/>
      <c r="H666" s="14"/>
      <c r="I666" s="14"/>
      <c r="J666" s="166"/>
      <c r="K666" s="6"/>
      <c r="L666" s="35"/>
      <c r="M666" s="24"/>
      <c r="N666" s="5"/>
      <c r="O666" s="5"/>
      <c r="P666" s="41"/>
      <c r="Q666" s="8"/>
      <c r="R666" s="25"/>
      <c r="S666" s="41"/>
    </row>
    <row r="667" spans="1:19" s="27" customFormat="1" ht="27" customHeight="1">
      <c r="A667" s="14"/>
      <c r="B667" s="15"/>
      <c r="C667" s="15"/>
      <c r="D667" s="17"/>
      <c r="E667" s="26"/>
      <c r="F667" s="34"/>
      <c r="G667" s="35"/>
      <c r="H667" s="14"/>
      <c r="I667" s="14"/>
      <c r="J667" s="166"/>
      <c r="K667" s="6"/>
      <c r="L667" s="35"/>
      <c r="M667" s="24"/>
      <c r="N667" s="5"/>
      <c r="O667" s="5"/>
      <c r="P667" s="41"/>
      <c r="Q667" s="8"/>
      <c r="R667" s="25"/>
      <c r="S667" s="41"/>
    </row>
    <row r="668" spans="1:19" s="27" customFormat="1" ht="27" customHeight="1">
      <c r="A668" s="14"/>
      <c r="B668" s="15"/>
      <c r="C668" s="15"/>
      <c r="D668" s="17"/>
      <c r="E668" s="26"/>
      <c r="F668" s="34"/>
      <c r="G668" s="35"/>
      <c r="H668" s="14"/>
      <c r="I668" s="14"/>
      <c r="J668" s="166"/>
      <c r="K668" s="6"/>
      <c r="L668" s="35"/>
      <c r="M668" s="24"/>
      <c r="N668" s="5"/>
      <c r="O668" s="5"/>
      <c r="P668" s="41"/>
      <c r="Q668" s="8"/>
      <c r="R668" s="25"/>
      <c r="S668" s="41"/>
    </row>
    <row r="669" spans="1:19" s="27" customFormat="1" ht="27" customHeight="1">
      <c r="A669" s="14"/>
      <c r="B669" s="15"/>
      <c r="C669" s="15"/>
      <c r="D669" s="17"/>
      <c r="E669" s="26"/>
      <c r="F669" s="34"/>
      <c r="G669" s="35"/>
      <c r="H669" s="14"/>
      <c r="I669" s="14"/>
      <c r="J669" s="166"/>
      <c r="K669" s="6"/>
      <c r="L669" s="35"/>
      <c r="M669" s="24"/>
      <c r="N669" s="5"/>
      <c r="O669" s="5"/>
      <c r="P669" s="41"/>
      <c r="Q669" s="8"/>
      <c r="R669" s="25"/>
      <c r="S669" s="41"/>
    </row>
    <row r="670" spans="1:19" s="27" customFormat="1" ht="27" customHeight="1">
      <c r="A670" s="14"/>
      <c r="B670" s="15"/>
      <c r="C670" s="15"/>
      <c r="D670" s="17"/>
      <c r="E670" s="26"/>
      <c r="F670" s="34"/>
      <c r="G670" s="35"/>
      <c r="H670" s="14"/>
      <c r="I670" s="14"/>
      <c r="J670" s="166"/>
      <c r="K670" s="6"/>
      <c r="L670" s="35"/>
      <c r="M670" s="24"/>
      <c r="N670" s="5"/>
      <c r="O670" s="5"/>
      <c r="P670" s="41"/>
      <c r="Q670" s="8"/>
      <c r="R670" s="25"/>
      <c r="S670" s="41"/>
    </row>
    <row r="671" spans="1:19" s="27" customFormat="1" ht="27" customHeight="1">
      <c r="A671" s="14"/>
      <c r="B671" s="15"/>
      <c r="C671" s="15"/>
      <c r="D671" s="17"/>
      <c r="E671" s="5"/>
      <c r="F671" s="34"/>
      <c r="G671" s="35"/>
      <c r="H671" s="14"/>
      <c r="I671" s="14"/>
      <c r="J671" s="166"/>
      <c r="K671" s="6"/>
      <c r="L671" s="35"/>
      <c r="M671" s="24"/>
      <c r="N671" s="5"/>
      <c r="O671" s="5"/>
      <c r="P671" s="41"/>
      <c r="Q671" s="8"/>
      <c r="R671" s="25"/>
      <c r="S671" s="41"/>
    </row>
    <row r="672" spans="1:19" s="27" customFormat="1" ht="27" customHeight="1">
      <c r="A672" s="14"/>
      <c r="B672" s="15"/>
      <c r="C672" s="15"/>
      <c r="D672" s="17"/>
      <c r="E672" s="5"/>
      <c r="F672" s="34"/>
      <c r="G672" s="35"/>
      <c r="H672" s="14"/>
      <c r="I672" s="14"/>
      <c r="J672" s="166"/>
      <c r="K672" s="6"/>
      <c r="L672" s="35"/>
      <c r="M672" s="24"/>
      <c r="N672" s="5"/>
      <c r="O672" s="5"/>
      <c r="P672" s="41"/>
      <c r="Q672" s="8"/>
      <c r="R672" s="25"/>
      <c r="S672" s="41"/>
    </row>
    <row r="673" spans="1:19" s="27" customFormat="1" ht="27" customHeight="1">
      <c r="A673" s="14"/>
      <c r="B673" s="15"/>
      <c r="C673" s="15"/>
      <c r="D673" s="17"/>
      <c r="E673" s="5"/>
      <c r="F673" s="34"/>
      <c r="G673" s="35"/>
      <c r="H673" s="14"/>
      <c r="I673" s="14"/>
      <c r="J673" s="166"/>
      <c r="K673" s="6"/>
      <c r="L673" s="35"/>
      <c r="M673" s="24"/>
      <c r="N673" s="5"/>
      <c r="O673" s="5"/>
      <c r="P673" s="41"/>
      <c r="Q673" s="8"/>
      <c r="R673" s="25"/>
      <c r="S673" s="41"/>
    </row>
    <row r="674" spans="1:19" s="27" customFormat="1" ht="27" customHeight="1">
      <c r="A674" s="14"/>
      <c r="B674" s="15"/>
      <c r="C674" s="15"/>
      <c r="D674" s="17"/>
      <c r="E674" s="5"/>
      <c r="F674" s="34"/>
      <c r="G674" s="35"/>
      <c r="H674" s="14"/>
      <c r="I674" s="14"/>
      <c r="J674" s="166"/>
      <c r="K674" s="6"/>
      <c r="L674" s="35"/>
      <c r="M674" s="24"/>
      <c r="N674" s="5"/>
      <c r="O674" s="5"/>
      <c r="P674" s="41"/>
      <c r="Q674" s="8"/>
      <c r="R674" s="25"/>
      <c r="S674" s="41"/>
    </row>
    <row r="675" spans="1:19" s="27" customFormat="1" ht="27" customHeight="1">
      <c r="A675" s="14"/>
      <c r="B675" s="15"/>
      <c r="C675" s="15"/>
      <c r="D675" s="17"/>
      <c r="E675" s="5"/>
      <c r="F675" s="34"/>
      <c r="G675" s="35"/>
      <c r="H675" s="14"/>
      <c r="I675" s="14"/>
      <c r="J675" s="166"/>
      <c r="K675" s="6"/>
      <c r="L675" s="35"/>
      <c r="M675" s="24"/>
      <c r="N675" s="5"/>
      <c r="O675" s="5"/>
      <c r="P675" s="41"/>
      <c r="Q675" s="8"/>
      <c r="R675" s="25"/>
      <c r="S675" s="41"/>
    </row>
    <row r="676" spans="1:19" s="27" customFormat="1" ht="27" customHeight="1">
      <c r="A676" s="14"/>
      <c r="B676" s="15"/>
      <c r="C676" s="15"/>
      <c r="D676" s="17"/>
      <c r="E676" s="5"/>
      <c r="F676" s="34"/>
      <c r="G676" s="35"/>
      <c r="H676" s="14"/>
      <c r="I676" s="14"/>
      <c r="J676" s="166"/>
      <c r="K676" s="6"/>
      <c r="L676" s="35"/>
      <c r="M676" s="24"/>
      <c r="N676" s="5"/>
      <c r="O676" s="5"/>
      <c r="P676" s="41"/>
      <c r="Q676" s="8"/>
      <c r="R676" s="25"/>
      <c r="S676" s="41"/>
    </row>
    <row r="677" spans="1:19" s="27" customFormat="1" ht="27" customHeight="1">
      <c r="A677" s="14"/>
      <c r="B677" s="15"/>
      <c r="C677" s="15"/>
      <c r="D677" s="17"/>
      <c r="E677" s="5"/>
      <c r="F677" s="34"/>
      <c r="G677" s="35"/>
      <c r="H677" s="14"/>
      <c r="I677" s="14"/>
      <c r="J677" s="166"/>
      <c r="K677" s="6"/>
      <c r="L677" s="35"/>
      <c r="M677" s="24"/>
      <c r="N677" s="5"/>
      <c r="O677" s="5"/>
      <c r="P677" s="41"/>
      <c r="Q677" s="8"/>
      <c r="R677" s="25"/>
      <c r="S677" s="41"/>
    </row>
    <row r="678" spans="1:19" s="27" customFormat="1" ht="27" customHeight="1">
      <c r="A678" s="14"/>
      <c r="B678" s="15"/>
      <c r="C678" s="15"/>
      <c r="D678" s="17"/>
      <c r="E678" s="5"/>
      <c r="F678" s="34"/>
      <c r="G678" s="35"/>
      <c r="H678" s="14"/>
      <c r="I678" s="14"/>
      <c r="J678" s="166"/>
      <c r="K678" s="6"/>
      <c r="L678" s="35"/>
      <c r="M678" s="24"/>
      <c r="N678" s="5"/>
      <c r="O678" s="5"/>
      <c r="P678" s="41"/>
      <c r="Q678" s="8"/>
      <c r="R678" s="25"/>
      <c r="S678" s="41"/>
    </row>
    <row r="679" spans="1:19" s="27" customFormat="1" ht="27" customHeight="1">
      <c r="A679" s="14"/>
      <c r="B679" s="15"/>
      <c r="C679" s="15"/>
      <c r="D679" s="17"/>
      <c r="E679" s="5"/>
      <c r="F679" s="34"/>
      <c r="G679" s="35"/>
      <c r="H679" s="14"/>
      <c r="I679" s="14"/>
      <c r="J679" s="166"/>
      <c r="K679" s="6"/>
      <c r="L679" s="35"/>
      <c r="M679" s="24"/>
      <c r="N679" s="5"/>
      <c r="O679" s="5"/>
      <c r="P679" s="41"/>
      <c r="Q679" s="8"/>
      <c r="R679" s="25"/>
      <c r="S679" s="41"/>
    </row>
    <row r="680" spans="1:19" s="27" customFormat="1" ht="27" customHeight="1">
      <c r="A680" s="14"/>
      <c r="B680" s="15"/>
      <c r="C680" s="15"/>
      <c r="D680" s="17"/>
      <c r="E680" s="5"/>
      <c r="F680" s="34"/>
      <c r="G680" s="35"/>
      <c r="H680" s="14"/>
      <c r="I680" s="14"/>
      <c r="J680" s="166"/>
      <c r="K680" s="6"/>
      <c r="L680" s="35"/>
      <c r="M680" s="24"/>
      <c r="N680" s="5"/>
      <c r="O680" s="5"/>
      <c r="P680" s="41"/>
      <c r="Q680" s="8"/>
      <c r="R680" s="25"/>
      <c r="S680" s="41"/>
    </row>
    <row r="681" spans="1:19" s="27" customFormat="1" ht="27" customHeight="1">
      <c r="A681" s="14"/>
      <c r="B681" s="15"/>
      <c r="C681" s="15"/>
      <c r="D681" s="17"/>
      <c r="E681" s="5"/>
      <c r="F681" s="34"/>
      <c r="G681" s="35"/>
      <c r="H681" s="14"/>
      <c r="I681" s="14"/>
      <c r="J681" s="166"/>
      <c r="K681" s="6"/>
      <c r="L681" s="35"/>
      <c r="M681" s="24"/>
      <c r="N681" s="5"/>
      <c r="O681" s="5"/>
      <c r="P681" s="41"/>
      <c r="Q681" s="8"/>
      <c r="R681" s="25"/>
      <c r="S681" s="41"/>
    </row>
    <row r="682" spans="1:19" s="27" customFormat="1" ht="27" customHeight="1">
      <c r="A682" s="14"/>
      <c r="B682" s="15"/>
      <c r="C682" s="15"/>
      <c r="D682" s="17"/>
      <c r="E682" s="5"/>
      <c r="F682" s="34"/>
      <c r="G682" s="35"/>
      <c r="H682" s="14"/>
      <c r="I682" s="14"/>
      <c r="J682" s="166"/>
      <c r="K682" s="6"/>
      <c r="L682" s="35"/>
      <c r="M682" s="24"/>
      <c r="N682" s="5"/>
      <c r="O682" s="5"/>
      <c r="P682" s="41"/>
      <c r="Q682" s="8"/>
      <c r="R682" s="25"/>
      <c r="S682" s="41"/>
    </row>
    <row r="683" spans="1:19" s="27" customFormat="1" ht="27" customHeight="1">
      <c r="A683" s="14"/>
      <c r="B683" s="15"/>
      <c r="C683" s="15"/>
      <c r="D683" s="17"/>
      <c r="E683" s="5"/>
      <c r="F683" s="34"/>
      <c r="G683" s="35"/>
      <c r="H683" s="14"/>
      <c r="I683" s="14"/>
      <c r="J683" s="166"/>
      <c r="K683" s="6"/>
      <c r="L683" s="35"/>
      <c r="M683" s="24"/>
      <c r="N683" s="5"/>
      <c r="O683" s="5"/>
      <c r="P683" s="41"/>
      <c r="Q683" s="8"/>
      <c r="R683" s="25"/>
      <c r="S683" s="41"/>
    </row>
    <row r="684" spans="1:19" s="27" customFormat="1" ht="27" customHeight="1">
      <c r="A684" s="14"/>
      <c r="B684" s="15"/>
      <c r="C684" s="15"/>
      <c r="D684" s="17"/>
      <c r="E684" s="5"/>
      <c r="F684" s="34"/>
      <c r="G684" s="35"/>
      <c r="H684" s="14"/>
      <c r="I684" s="14"/>
      <c r="J684" s="166"/>
      <c r="K684" s="6"/>
      <c r="L684" s="35"/>
      <c r="M684" s="24"/>
      <c r="N684" s="5"/>
      <c r="O684" s="5"/>
      <c r="P684" s="41"/>
      <c r="Q684" s="8"/>
      <c r="R684" s="25"/>
      <c r="S684" s="41"/>
    </row>
    <row r="685" spans="1:19" s="27" customFormat="1" ht="27" customHeight="1">
      <c r="A685" s="14"/>
      <c r="B685" s="15"/>
      <c r="C685" s="15"/>
      <c r="D685" s="17"/>
      <c r="E685" s="5"/>
      <c r="F685" s="34"/>
      <c r="G685" s="35"/>
      <c r="H685" s="14"/>
      <c r="I685" s="14"/>
      <c r="J685" s="166"/>
      <c r="K685" s="6"/>
      <c r="L685" s="35"/>
      <c r="M685" s="24"/>
      <c r="N685" s="5"/>
      <c r="O685" s="5"/>
      <c r="P685" s="41"/>
      <c r="Q685" s="8"/>
      <c r="R685" s="25"/>
      <c r="S685" s="41"/>
    </row>
    <row r="686" spans="1:19" s="27" customFormat="1" ht="27" customHeight="1">
      <c r="A686" s="14"/>
      <c r="B686" s="15"/>
      <c r="C686" s="15"/>
      <c r="D686" s="17"/>
      <c r="E686" s="5"/>
      <c r="F686" s="34"/>
      <c r="G686" s="35"/>
      <c r="H686" s="14"/>
      <c r="I686" s="14"/>
      <c r="J686" s="166"/>
      <c r="K686" s="6"/>
      <c r="L686" s="35"/>
      <c r="M686" s="24"/>
      <c r="N686" s="5"/>
      <c r="O686" s="5"/>
      <c r="P686" s="41"/>
      <c r="Q686" s="8"/>
      <c r="R686" s="25"/>
      <c r="S686" s="41"/>
    </row>
    <row r="687" spans="1:19" s="27" customFormat="1" ht="27" customHeight="1">
      <c r="A687" s="14"/>
      <c r="B687" s="15"/>
      <c r="C687" s="15"/>
      <c r="D687" s="17"/>
      <c r="E687" s="5"/>
      <c r="F687" s="34"/>
      <c r="G687" s="35"/>
      <c r="H687" s="14"/>
      <c r="I687" s="14"/>
      <c r="J687" s="166"/>
      <c r="K687" s="6"/>
      <c r="L687" s="35"/>
      <c r="M687" s="24"/>
      <c r="N687" s="5"/>
      <c r="O687" s="5"/>
      <c r="P687" s="41"/>
      <c r="Q687" s="8"/>
      <c r="R687" s="25"/>
      <c r="S687" s="41"/>
    </row>
    <row r="688" spans="1:19" s="27" customFormat="1" ht="27" customHeight="1">
      <c r="A688" s="14"/>
      <c r="B688" s="15"/>
      <c r="C688" s="15"/>
      <c r="D688" s="17"/>
      <c r="E688" s="5"/>
      <c r="F688" s="34"/>
      <c r="G688" s="35"/>
      <c r="H688" s="14"/>
      <c r="I688" s="14"/>
      <c r="J688" s="166"/>
      <c r="K688" s="6"/>
      <c r="L688" s="35"/>
      <c r="M688" s="24"/>
      <c r="N688" s="5"/>
      <c r="O688" s="5"/>
      <c r="P688" s="41"/>
      <c r="Q688" s="8"/>
      <c r="R688" s="25"/>
      <c r="S688" s="41"/>
    </row>
    <row r="689" spans="1:19" s="27" customFormat="1" ht="27" customHeight="1">
      <c r="A689" s="14"/>
      <c r="B689" s="15"/>
      <c r="C689" s="15"/>
      <c r="D689" s="17"/>
      <c r="E689" s="5"/>
      <c r="F689" s="34"/>
      <c r="G689" s="35"/>
      <c r="H689" s="14"/>
      <c r="I689" s="14"/>
      <c r="J689" s="166"/>
      <c r="K689" s="6"/>
      <c r="L689" s="35"/>
      <c r="M689" s="24"/>
      <c r="N689" s="5"/>
      <c r="O689" s="5"/>
      <c r="P689" s="41"/>
      <c r="Q689" s="8"/>
      <c r="R689" s="25"/>
      <c r="S689" s="41"/>
    </row>
    <row r="690" spans="1:19" s="27" customFormat="1" ht="27" customHeight="1">
      <c r="A690" s="14"/>
      <c r="B690" s="15"/>
      <c r="C690" s="15"/>
      <c r="D690" s="17"/>
      <c r="E690" s="5"/>
      <c r="F690" s="34"/>
      <c r="G690" s="35"/>
      <c r="H690" s="14"/>
      <c r="I690" s="14"/>
      <c r="J690" s="166"/>
      <c r="K690" s="6"/>
      <c r="L690" s="35"/>
      <c r="M690" s="24"/>
      <c r="N690" s="5"/>
      <c r="O690" s="5"/>
      <c r="P690" s="41"/>
      <c r="Q690" s="8"/>
      <c r="R690" s="25"/>
      <c r="S690" s="41"/>
    </row>
    <row r="691" spans="1:19" s="27" customFormat="1" ht="27" customHeight="1">
      <c r="A691" s="14"/>
      <c r="B691" s="15"/>
      <c r="C691" s="15"/>
      <c r="D691" s="17"/>
      <c r="E691" s="5"/>
      <c r="F691" s="34"/>
      <c r="G691" s="35"/>
      <c r="H691" s="14"/>
      <c r="I691" s="14"/>
      <c r="J691" s="166"/>
      <c r="K691" s="6"/>
      <c r="L691" s="35"/>
      <c r="M691" s="24"/>
      <c r="N691" s="5"/>
      <c r="O691" s="5"/>
      <c r="P691" s="41"/>
      <c r="Q691" s="8"/>
      <c r="R691" s="25"/>
      <c r="S691" s="41"/>
    </row>
    <row r="692" spans="1:19" s="27" customFormat="1" ht="27" customHeight="1">
      <c r="A692" s="14"/>
      <c r="B692" s="15"/>
      <c r="C692" s="15"/>
      <c r="D692" s="17"/>
      <c r="E692" s="5"/>
      <c r="F692" s="34"/>
      <c r="G692" s="35"/>
      <c r="H692" s="14"/>
      <c r="I692" s="14"/>
      <c r="J692" s="166"/>
      <c r="K692" s="6"/>
      <c r="L692" s="35"/>
      <c r="M692" s="24"/>
      <c r="N692" s="5"/>
      <c r="O692" s="5"/>
      <c r="P692" s="41"/>
      <c r="Q692" s="8"/>
      <c r="R692" s="25"/>
      <c r="S692" s="41"/>
    </row>
    <row r="693" spans="1:19" s="27" customFormat="1" ht="27" customHeight="1">
      <c r="A693" s="14"/>
      <c r="B693" s="15"/>
      <c r="C693" s="15"/>
      <c r="D693" s="17"/>
      <c r="E693" s="5"/>
      <c r="F693" s="34"/>
      <c r="G693" s="35"/>
      <c r="H693" s="14"/>
      <c r="I693" s="14"/>
      <c r="J693" s="166"/>
      <c r="K693" s="6"/>
      <c r="L693" s="35"/>
      <c r="M693" s="24"/>
      <c r="N693" s="5"/>
      <c r="O693" s="5"/>
      <c r="P693" s="41"/>
      <c r="Q693" s="8"/>
      <c r="R693" s="25"/>
      <c r="S693" s="41"/>
    </row>
    <row r="694" spans="1:19" s="27" customFormat="1" ht="75">
      <c r="A694" s="14"/>
      <c r="B694" s="15"/>
      <c r="C694" s="15"/>
      <c r="D694" s="17"/>
      <c r="E694" s="5"/>
      <c r="F694" s="36" t="s">
        <v>57</v>
      </c>
      <c r="G694" s="37" t="s">
        <v>59</v>
      </c>
      <c r="H694" s="14"/>
      <c r="I694" s="10" t="s">
        <v>66</v>
      </c>
      <c r="J694" s="166"/>
      <c r="K694" s="36" t="s">
        <v>67</v>
      </c>
      <c r="L694" s="39" t="s">
        <v>69</v>
      </c>
      <c r="M694" s="24"/>
      <c r="N694" s="5"/>
      <c r="O694" s="5"/>
      <c r="P694" s="41"/>
      <c r="Q694" s="8"/>
      <c r="R694" s="25"/>
      <c r="S694" s="41"/>
    </row>
    <row r="695" spans="1:19" s="27" customFormat="1" ht="14.25">
      <c r="A695" s="14"/>
      <c r="B695" s="15"/>
      <c r="C695" s="15"/>
      <c r="D695" s="17"/>
      <c r="E695" s="5"/>
      <c r="F695" s="1"/>
      <c r="G695" s="9" t="s">
        <v>60</v>
      </c>
      <c r="H695" s="14"/>
      <c r="I695" s="3"/>
      <c r="J695" s="166"/>
      <c r="K695" s="1"/>
      <c r="L695" s="9" t="s">
        <v>60</v>
      </c>
      <c r="M695" s="24"/>
      <c r="N695" s="5"/>
      <c r="O695" s="5"/>
      <c r="P695" s="41"/>
      <c r="Q695" s="8"/>
      <c r="R695" s="25"/>
      <c r="S695" s="41"/>
    </row>
    <row r="696" spans="1:19" s="27" customFormat="1" ht="14.25">
      <c r="A696" s="14"/>
      <c r="B696" s="15"/>
      <c r="C696" s="15"/>
      <c r="D696" s="17"/>
      <c r="E696" s="5"/>
      <c r="F696" s="1"/>
      <c r="G696" s="9" t="s">
        <v>61</v>
      </c>
      <c r="H696" s="14"/>
      <c r="I696" s="3"/>
      <c r="J696" s="166"/>
      <c r="K696" s="1"/>
      <c r="L696" s="9" t="s">
        <v>61</v>
      </c>
      <c r="M696" s="24"/>
      <c r="N696" s="5"/>
      <c r="O696" s="5"/>
      <c r="P696" s="41"/>
      <c r="Q696" s="8"/>
      <c r="R696" s="25"/>
      <c r="S696" s="41"/>
    </row>
    <row r="697" spans="1:19" s="27" customFormat="1" ht="14.25">
      <c r="A697" s="14"/>
      <c r="B697" s="15"/>
      <c r="C697" s="15"/>
      <c r="D697" s="17"/>
      <c r="E697" s="5"/>
      <c r="F697" s="1"/>
      <c r="G697" s="9" t="s">
        <v>62</v>
      </c>
      <c r="H697" s="14"/>
      <c r="I697" s="3"/>
      <c r="J697" s="166"/>
      <c r="K697" s="1"/>
      <c r="L697" s="9" t="s">
        <v>62</v>
      </c>
      <c r="M697" s="24"/>
      <c r="N697" s="5"/>
      <c r="O697" s="5"/>
      <c r="P697" s="41"/>
      <c r="Q697" s="8"/>
      <c r="R697" s="25"/>
      <c r="S697" s="41"/>
    </row>
    <row r="698" spans="1:19" s="27" customFormat="1" ht="14.25">
      <c r="A698" s="14"/>
      <c r="B698" s="15"/>
      <c r="C698" s="15"/>
      <c r="D698" s="17"/>
      <c r="E698" s="5"/>
      <c r="F698" s="1"/>
      <c r="G698" s="9" t="s">
        <v>63</v>
      </c>
      <c r="H698" s="14"/>
      <c r="I698" s="3"/>
      <c r="J698" s="166"/>
      <c r="K698" s="1"/>
      <c r="L698" s="9" t="s">
        <v>63</v>
      </c>
      <c r="M698" s="24"/>
      <c r="N698" s="5"/>
      <c r="O698" s="5"/>
      <c r="P698" s="41"/>
      <c r="Q698" s="8"/>
      <c r="R698" s="25"/>
      <c r="S698" s="41"/>
    </row>
    <row r="699" spans="1:19" s="27" customFormat="1" ht="14.25">
      <c r="A699" s="14"/>
      <c r="B699" s="15"/>
      <c r="C699" s="15"/>
      <c r="D699" s="17"/>
      <c r="E699" s="5"/>
      <c r="F699" s="1"/>
      <c r="G699" s="9" t="s">
        <v>64</v>
      </c>
      <c r="H699" s="14"/>
      <c r="I699" s="3"/>
      <c r="J699" s="166"/>
      <c r="K699" s="1"/>
      <c r="L699" s="9" t="s">
        <v>64</v>
      </c>
      <c r="M699" s="24"/>
      <c r="N699" s="5"/>
      <c r="O699" s="5"/>
      <c r="P699" s="41"/>
      <c r="Q699" s="8"/>
      <c r="R699" s="25"/>
      <c r="S699" s="41"/>
    </row>
    <row r="700" spans="1:19" s="27" customFormat="1" ht="14.25">
      <c r="A700" s="14"/>
      <c r="B700" s="15"/>
      <c r="C700" s="15"/>
      <c r="D700" s="17"/>
      <c r="E700" s="5"/>
      <c r="F700" s="1"/>
      <c r="G700" s="38"/>
      <c r="H700" s="14"/>
      <c r="I700" s="3"/>
      <c r="J700" s="166"/>
      <c r="K700" s="1"/>
      <c r="L700" s="1"/>
      <c r="M700" s="24"/>
      <c r="N700" s="5"/>
      <c r="O700" s="5"/>
      <c r="P700" s="41"/>
      <c r="Q700" s="8"/>
      <c r="R700" s="25"/>
      <c r="S700" s="41"/>
    </row>
    <row r="701" spans="1:19" s="27" customFormat="1" ht="14.25">
      <c r="A701" s="14"/>
      <c r="B701" s="15"/>
      <c r="C701" s="15"/>
      <c r="D701" s="17"/>
      <c r="E701" s="5"/>
      <c r="F701" s="1"/>
      <c r="G701" s="38"/>
      <c r="H701" s="14"/>
      <c r="I701" s="3"/>
      <c r="J701" s="166"/>
      <c r="K701" s="1"/>
      <c r="L701" s="1"/>
      <c r="M701" s="24"/>
      <c r="N701" s="5"/>
      <c r="O701" s="5"/>
      <c r="P701" s="41"/>
      <c r="Q701" s="8"/>
      <c r="R701" s="25"/>
      <c r="S701" s="41"/>
    </row>
    <row r="702" spans="1:19" s="27" customFormat="1" ht="14.25">
      <c r="A702" s="14"/>
      <c r="B702" s="15"/>
      <c r="C702" s="15"/>
      <c r="D702" s="17"/>
      <c r="E702" s="14"/>
      <c r="F702" s="1"/>
      <c r="G702" s="38"/>
      <c r="H702" s="14"/>
      <c r="I702" s="3"/>
      <c r="J702" s="166"/>
      <c r="K702" s="1"/>
      <c r="L702" s="1"/>
      <c r="M702" s="24"/>
      <c r="N702" s="5"/>
      <c r="O702" s="5"/>
      <c r="P702" s="41"/>
      <c r="Q702" s="8"/>
      <c r="R702" s="25"/>
      <c r="S702" s="41"/>
    </row>
    <row r="703" spans="1:19" s="27" customFormat="1" ht="105">
      <c r="A703" s="2" t="s">
        <v>0</v>
      </c>
      <c r="B703" s="10" t="s">
        <v>2</v>
      </c>
      <c r="C703" s="11" t="s">
        <v>3</v>
      </c>
      <c r="D703" s="12" t="s">
        <v>7</v>
      </c>
      <c r="E703" s="4" t="s">
        <v>1</v>
      </c>
      <c r="F703" s="1"/>
      <c r="G703" s="38"/>
      <c r="H703" s="10" t="s">
        <v>8</v>
      </c>
      <c r="I703" s="3"/>
      <c r="J703" s="10" t="s">
        <v>9</v>
      </c>
      <c r="K703" s="1"/>
      <c r="L703" s="1"/>
      <c r="M703" s="31" t="s">
        <v>10</v>
      </c>
      <c r="N703" s="10" t="s">
        <v>11</v>
      </c>
      <c r="O703" s="11" t="s">
        <v>12</v>
      </c>
      <c r="P703" s="11" t="s">
        <v>4</v>
      </c>
      <c r="Q703" s="11" t="s">
        <v>5</v>
      </c>
      <c r="R703" s="25" t="s">
        <v>6</v>
      </c>
      <c r="S703" s="11" t="s">
        <v>30</v>
      </c>
    </row>
    <row r="704" spans="5:18" ht="14.25">
      <c r="E704" s="9" t="s">
        <v>13</v>
      </c>
      <c r="R704" s="25"/>
    </row>
    <row r="705" spans="5:18" ht="14.25">
      <c r="E705" s="9" t="s">
        <v>14</v>
      </c>
      <c r="R705" s="25"/>
    </row>
    <row r="706" spans="5:18" ht="14.25">
      <c r="E706" s="9" t="s">
        <v>15</v>
      </c>
      <c r="R706" s="25"/>
    </row>
    <row r="707" spans="5:18" ht="14.25">
      <c r="E707" s="9" t="s">
        <v>16</v>
      </c>
      <c r="R707" s="25"/>
    </row>
    <row r="708" spans="5:18" ht="14.25">
      <c r="E708" s="9" t="s">
        <v>17</v>
      </c>
      <c r="R708" s="25"/>
    </row>
    <row r="709" spans="5:18" ht="14.25">
      <c r="E709" s="9" t="s">
        <v>43</v>
      </c>
      <c r="R709" s="25"/>
    </row>
    <row r="710" spans="5:18" ht="14.25">
      <c r="E710" s="9" t="s">
        <v>18</v>
      </c>
      <c r="R710" s="25"/>
    </row>
    <row r="711" spans="5:18" ht="14.25">
      <c r="E711" s="9" t="s">
        <v>19</v>
      </c>
      <c r="R711" s="25"/>
    </row>
    <row r="712" spans="5:18" ht="14.25">
      <c r="E712" s="9" t="s">
        <v>20</v>
      </c>
      <c r="R712" s="25"/>
    </row>
    <row r="713" spans="5:18" ht="14.25">
      <c r="E713" s="9" t="s">
        <v>21</v>
      </c>
      <c r="R713" s="25"/>
    </row>
    <row r="714" ht="12.75">
      <c r="E714" s="9" t="s">
        <v>22</v>
      </c>
    </row>
    <row r="715" ht="12.75">
      <c r="E715" s="9" t="s">
        <v>23</v>
      </c>
    </row>
    <row r="716" ht="12.75">
      <c r="E716" s="9" t="s">
        <v>24</v>
      </c>
    </row>
    <row r="717" ht="12.75">
      <c r="E717" s="9" t="s">
        <v>25</v>
      </c>
    </row>
    <row r="718" ht="12.75">
      <c r="E718" s="9" t="s">
        <v>26</v>
      </c>
    </row>
    <row r="719" ht="12.75">
      <c r="E719" s="9" t="s">
        <v>27</v>
      </c>
    </row>
    <row r="720" spans="1:19" s="1" customFormat="1" ht="12.75">
      <c r="A720" s="3"/>
      <c r="B720" s="3"/>
      <c r="C720" s="3"/>
      <c r="D720"/>
      <c r="E720" s="9" t="s">
        <v>28</v>
      </c>
      <c r="G720" s="38"/>
      <c r="H720" s="3"/>
      <c r="I720" s="3"/>
      <c r="J720" s="167"/>
      <c r="M720" s="32"/>
      <c r="N720" s="3"/>
      <c r="O720" s="27"/>
      <c r="P720"/>
      <c r="Q720"/>
      <c r="R720"/>
      <c r="S720"/>
    </row>
    <row r="721" spans="1:19" s="1" customFormat="1" ht="12.75">
      <c r="A721" s="3"/>
      <c r="B721" s="3"/>
      <c r="C721" s="3"/>
      <c r="D721"/>
      <c r="E721" s="9" t="s">
        <v>29</v>
      </c>
      <c r="G721" s="38"/>
      <c r="H721" s="3"/>
      <c r="I721" s="3"/>
      <c r="J721" s="167"/>
      <c r="M721" s="32"/>
      <c r="N721" s="3"/>
      <c r="O721" s="27"/>
      <c r="P721"/>
      <c r="Q721"/>
      <c r="R721"/>
      <c r="S721"/>
    </row>
    <row r="722" spans="4:13" ht="27" customHeight="1">
      <c r="D722" s="17"/>
      <c r="H722" s="24"/>
      <c r="M722" s="24"/>
    </row>
    <row r="725" spans="10:16" ht="15">
      <c r="J725" s="168">
        <v>1830560387</v>
      </c>
      <c r="P725" s="45"/>
    </row>
    <row r="727" ht="12.75">
      <c r="R727" s="45"/>
    </row>
    <row r="732" ht="12.75">
      <c r="P732" s="45"/>
    </row>
  </sheetData>
  <sheetProtection/>
  <autoFilter ref="O1:O721"/>
  <dataValidations count="13">
    <dataValidation type="list" allowBlank="1" showInputMessage="1" showErrorMessage="1" error="valore non consentito - selezionare valore da menu a tendina" sqref="M54 M99 M179 M185 M232:M233 M256 M295 M384:M385 M420 M456 M489 M554 H54 H99 H179 H185 H232:H233 H256 H295 H384:H385 H420 H456 H489 H554 M183 H183 M418 H418">
      <formula1>$F$682:$F$686</formula1>
    </dataValidation>
    <dataValidation type="list" allowBlank="1" showInputMessage="1" showErrorMessage="1" error="valore non consentito - selezionare valore da menu a tendina" sqref="L383:L384 L485 L392:L394 L396:L400 L402:L404">
      <formula1>$G$696:$G$700</formula1>
    </dataValidation>
    <dataValidation type="list" allowBlank="1" showInputMessage="1" showErrorMessage="1" error="valore non consentito - selezionare valore da menu a tendina" sqref="E420:E438 E466:E702 E440:E457 E459:E464 E2:E406 E408:E418">
      <formula1>$E$704:$E$721</formula1>
    </dataValidation>
    <dataValidation type="textLength" operator="equal" allowBlank="1" showInputMessage="1" showErrorMessage="1" error="è previsto un codice di 10 caratteri" sqref="A118 A19 A365:A366 A412 A8:A10 A21 A35 A87 A129:A136 A451:A482 A5:A6 A24:A26 A77:A79 A85 A74:A75 A92:A103 A220:A222 A239 A268:A269 A287 A143:A149 A187:A191 A206 A225:A226 A362 A383:A384 A432:A435 A484:A490 A282:A283 A296:A301 A158:A182 A438:A440 A494:A495 A12:A17 A1:A3 A56:A60 A89 A112:A113 A723:A65536 A379 A45:A54 A106:A110 A62:A67 A209:A212 A138:A141 A274:A280 A372:A377 A568:A721 A151:A156 A199:A200 A203:A204 A215:A218 A232:A236 A241:A247 A252:A257 A419:A422 A430 A303:A306 A308:A318 A389:A397 A401:A405 A428 A424:A426 A443:A448 A497:A501 A505:A509 A348:A352 A530:A539 A541:A566 A320:A328 A514:A521 A526:A527 A259:A266">
      <formula1>10</formula1>
    </dataValidation>
    <dataValidation type="list" allowBlank="1" showInputMessage="1" showErrorMessage="1" error="valore non consentito - selezionare valore da menu a tendina" sqref="L200:L202 G332:G333 G321:G322 G324:G325 G329:G330 G357:G358 G341:G344 G347:G350 G354:G355 L204:L428 L430:L693 L2:L198">
      <formula1>$G$695:$G$699</formula1>
    </dataValidation>
    <dataValidation type="list" allowBlank="1" showInputMessage="1" showErrorMessage="1" error="valore non consentito - selezionare valore da menu a tendina" sqref="G351:G353 G331 G334:G340 G326:G328 G323 G356 G345:G346 G359:G428 G2:G320 H380 G430:G693 H572:H693 H570 H296">
      <formula1>$F$695:$F$699</formula1>
    </dataValidation>
    <dataValidation type="textLength" operator="lessThanOrEqual" allowBlank="1" showInputMessage="1" showErrorMessage="1" error="la descrizione non può superare i 250 caratteri&#10;" sqref="M2 O564:O702 O2:O55 H104 O471:O562 O467:O469 J430:J465 K203:M203 M104 H2 J467:J469 J471:J702 J2:J55 K200:L200 J329:J334 J336 J338:J344 J346:J351 J353:J359 O339:O428 J361:J428 O430:O465 O57:O328 J57:J327">
      <formula1>250</formula1>
    </dataValidation>
    <dataValidation type="textLength" allowBlank="1" showInputMessage="1" showErrorMessage="1" error="lunghezze ammesse 11 o 16 caratteri&#10;" sqref="H158 M384:M385 H405 M185 M3 H307 H254 H47:H50 O47:O50 H228 M456 M405 H240 M188 H54 H418 H534 H462 M232:M233 H72 M572:M702 J47:J50 H485 H232:H233 H376:H378 H433 H387 H99 H185 H554 M295 H384:H385 H509 H143 M489 H121 M450 M418 H3 M266 H489 H249 H58 H408 M256 H163 H572:H702 H450 M70 M408 H420 H456 H570 M54 M228 H424 M58 H9 M99 H207 M9 H70 M163 H285 H380 H183 H188 M420 M554 M378 H266:H267 M387 H256 M183 H295:H296 M34:M35 M179:M180 M240 M319 M424 H34:H35 H179:H180 H319 M83 M121 M207 M249 M285 M376 M433 M485 M534 H83 M47:M50 M72 M143 H522:H525 M522:M525">
      <formula1>11</formula1>
      <formula2>16</formula2>
    </dataValidation>
    <dataValidation type="textLength" operator="lessThanOrEqual" allowBlank="1" showInputMessage="1" showErrorMessage="1" error="descrizione troppo lunga (max 250 car)" sqref="J97:J98 O47:O50 O223 J555 J47:J50 D433 O253:O254 D437:D554 O555 D2:D55 J56 D57:D95 D556:D702 J91 O91 D430 J111 J253:J254 O56 O111 J223 D435 O97:O98 D97:D110 D361:D428 D112:D320">
      <formula1>250</formula1>
    </dataValidation>
    <dataValidation type="list" allowBlank="1" showInputMessage="1" showErrorMessage="1" error="valore non consentito - selezionare valore da menu a tendina" sqref="E458 E479 E407:E408 E419 E439 E465">
      <formula1>$E$705:$E$722</formula1>
    </dataValidation>
    <dataValidation type="textLength" allowBlank="1" showErrorMessage="1" error="lunghezze ammesse 11 o 16 caratteri&#10;" sqref="M10 H428:H432 H444:H447 H244:H248 H567 M437:M438 H252 H353:H356 H537 M304 H414 H563 M298 M457 H298 H302 M51:M53 H468 M151:M155 H254 M137:M138 H221 H500 H722 M722 M61 M391 H186:H189 M468 H471 M364:M365 H227 H73:H78 H159:H162 H229:H230 H133 H490 M98 M530:M533 H441 H57 M542 H380 M557 H55 H304 M559:M560 M567 M23 M393 M184 H82 H457 H511 H71 H557 M4:M5 M7:M8 M12:M13 M59 M300 M474 M511 M115 M109:M110 M221 M234:M238 M386 M428:M432 M490 M548:M551 H10 H4:H5 H7:H8 H12:H13 H59 H115 H109:H110 H181 H150:H155 H391 H548:H551 H137:H138 H364:H365 H395:H396 H194:H198 M482:M484 M55 M82 M91:M92 M127:M130 M204:M206 M289 M316:M318 M371:M372 M400:M403 M476:M478 M487:M488 M498 H526:H527">
      <formula1>11</formula1>
      <formula2>16</formula2>
    </dataValidation>
    <dataValidation type="textLength" allowBlank="1" showErrorMessage="1" error="lunghezze ammesse 11 o 16 caratteri&#10;" sqref="M16:M21 H210:H211 M291 M118:M120 M454 M162 M227 M252 H559:H560 H37:H46 M395:M396 M535 H386 M406 H495 H275:H284 H569 M569 M286 H16:H21 H102:H103 M25:M31 M73:M78 M271:M273 H145 M244:M248 M480 H474 M85:M87 M202 H202:H206 H454 H216:H219 M37:M46 M63:M69 M95 M124 M414 M434:M435 M539:M540 H437:H438 M57 H542 M89 M102:M103 M141 M516 H126:H130 H118:H120 M210:M211 H393 M216:M219 M224 M537 M264 M268:M269 H234:H238 M33 M113 M133 M159 M164 M166 M181 M194:M198 M229:M230 M310:M313 M374:M375 M398 M409 M441 M444:M447 H23:H33 H371:H372 H316:H318 H184 H98 H124 H89 M362 H400:H404 M302 H51:H53 H398 H113 M471 H487:H488 H482:H484 M275:M284 H291 H61:H69 M71 H480 M495 M186:M189 H91:H92 H224 H374:H375 H85:H87 H362">
      <formula1>11</formula1>
      <formula2>16</formula2>
    </dataValidation>
    <dataValidation type="textLength" allowBlank="1" showErrorMessage="1" error="lunghezze ammesse 11 o 16 caratteri&#10;" sqref="H530:H533 H434:H435 H268:H269 H286 H406 H95 H264 H516 H141 H498 H310:H313 H166 H476:H478 H409 H164 H300 H289 H293 H539:H540 H535 H271:H273 M461 H461 M563 M500:M501 H320:H323 M320:M328 M339:M360 H338:H340 H327 H336 H347:H348 H343:H344 H329:H331 H519:H521 M519:M521 M526:M527 H213:H214 M213:M214 H257:H261 M257:M261">
      <formula1>11</formula1>
      <formula2>16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3" customFormat="1" ht="47.25">
      <c r="A1" s="18" t="s">
        <v>31</v>
      </c>
      <c r="B1" s="19" t="s">
        <v>32</v>
      </c>
      <c r="C1" s="19" t="s">
        <v>33</v>
      </c>
      <c r="D1" s="19" t="s">
        <v>40</v>
      </c>
      <c r="E1" s="19" t="s">
        <v>34</v>
      </c>
      <c r="F1" s="19" t="s">
        <v>35</v>
      </c>
      <c r="G1" s="19" t="s">
        <v>36</v>
      </c>
      <c r="H1" s="19" t="s">
        <v>37</v>
      </c>
    </row>
    <row r="2" spans="1:8" ht="44.25" customHeight="1">
      <c r="A2" s="20" t="s">
        <v>38</v>
      </c>
      <c r="B2" s="20" t="s">
        <v>41</v>
      </c>
      <c r="C2" s="21"/>
      <c r="D2" s="20" t="s">
        <v>42</v>
      </c>
      <c r="E2" s="21"/>
      <c r="F2" s="20">
        <v>2020</v>
      </c>
      <c r="G2" s="22"/>
      <c r="H2" s="20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3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14.57421875" style="3" bestFit="1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19.57421875" style="38" hidden="1" customWidth="1"/>
    <col min="8" max="8" width="23.57421875" style="3" hidden="1" customWidth="1"/>
    <col min="9" max="9" width="12.28125" style="3" hidden="1" customWidth="1"/>
    <col min="10" max="10" width="20.7109375" style="44" hidden="1" customWidth="1"/>
    <col min="11" max="11" width="10.00390625" style="1" hidden="1" customWidth="1"/>
    <col min="12" max="12" width="16.28125" style="1" hidden="1" customWidth="1"/>
    <col min="13" max="13" width="23.57421875" style="32" bestFit="1" customWidth="1"/>
    <col min="14" max="14" width="14.140625" style="3" hidden="1" customWidth="1"/>
    <col min="15" max="15" width="21.28125" style="27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3" t="s">
        <v>44</v>
      </c>
      <c r="C1" s="23" t="s">
        <v>53</v>
      </c>
      <c r="D1" s="23" t="s">
        <v>46</v>
      </c>
      <c r="E1" s="23" t="s">
        <v>54</v>
      </c>
      <c r="F1" s="33" t="s">
        <v>57</v>
      </c>
      <c r="G1" s="33" t="s">
        <v>58</v>
      </c>
      <c r="H1" s="23" t="s">
        <v>45</v>
      </c>
      <c r="I1" s="23" t="s">
        <v>65</v>
      </c>
      <c r="J1" s="23" t="s">
        <v>47</v>
      </c>
      <c r="K1" s="33" t="s">
        <v>67</v>
      </c>
      <c r="L1" s="33" t="s">
        <v>68</v>
      </c>
      <c r="M1" s="23" t="s">
        <v>48</v>
      </c>
      <c r="N1" s="23" t="s">
        <v>49</v>
      </c>
      <c r="O1" s="23" t="s">
        <v>50</v>
      </c>
      <c r="P1" s="23" t="s">
        <v>51</v>
      </c>
      <c r="Q1" s="23" t="s">
        <v>55</v>
      </c>
      <c r="R1" s="23" t="s">
        <v>56</v>
      </c>
      <c r="S1" s="23" t="s">
        <v>52</v>
      </c>
      <c r="V1" s="81" t="s">
        <v>463</v>
      </c>
      <c r="W1" s="86" t="s">
        <v>465</v>
      </c>
      <c r="X1" s="82" t="s">
        <v>464</v>
      </c>
    </row>
    <row r="2" spans="1:24" ht="27" customHeight="1">
      <c r="A2" s="46" t="s">
        <v>72</v>
      </c>
      <c r="B2" s="24" t="s">
        <v>70</v>
      </c>
      <c r="C2" s="24" t="s">
        <v>71</v>
      </c>
      <c r="D2" s="48" t="s">
        <v>76</v>
      </c>
      <c r="E2" s="49" t="s">
        <v>24</v>
      </c>
      <c r="F2" s="50"/>
      <c r="G2" s="51"/>
      <c r="H2" s="52"/>
      <c r="I2" s="53"/>
      <c r="J2" s="55" t="s">
        <v>79</v>
      </c>
      <c r="K2" s="54"/>
      <c r="L2" s="51"/>
      <c r="M2" s="53"/>
      <c r="N2" s="53"/>
      <c r="O2" s="55" t="s">
        <v>79</v>
      </c>
      <c r="P2" s="83">
        <v>700</v>
      </c>
      <c r="Q2" s="57">
        <v>43832</v>
      </c>
      <c r="R2" s="57">
        <v>43832</v>
      </c>
      <c r="S2" s="83">
        <v>700</v>
      </c>
      <c r="T2" s="58"/>
      <c r="U2" s="58"/>
      <c r="V2" s="58"/>
      <c r="W2" s="58"/>
      <c r="X2" s="58"/>
    </row>
    <row r="3" spans="1:24" ht="27" customHeight="1">
      <c r="A3" s="46" t="s">
        <v>73</v>
      </c>
      <c r="B3" s="24" t="s">
        <v>70</v>
      </c>
      <c r="C3" s="24" t="s">
        <v>71</v>
      </c>
      <c r="D3" s="48" t="s">
        <v>77</v>
      </c>
      <c r="E3" s="49" t="s">
        <v>24</v>
      </c>
      <c r="F3" s="50"/>
      <c r="G3" s="51"/>
      <c r="H3" s="59"/>
      <c r="I3" s="53"/>
      <c r="J3" s="55" t="s">
        <v>80</v>
      </c>
      <c r="K3" s="54"/>
      <c r="L3" s="51"/>
      <c r="M3" s="59"/>
      <c r="N3" s="55"/>
      <c r="O3" s="55" t="s">
        <v>80</v>
      </c>
      <c r="P3" s="83">
        <v>1800</v>
      </c>
      <c r="Q3" s="57">
        <v>43833</v>
      </c>
      <c r="R3" s="57">
        <v>43833</v>
      </c>
      <c r="S3" s="83">
        <v>1800</v>
      </c>
      <c r="T3" s="58"/>
      <c r="U3" s="71" t="s">
        <v>486</v>
      </c>
      <c r="V3" s="58"/>
      <c r="W3" s="58"/>
      <c r="X3" s="58"/>
    </row>
    <row r="4" spans="1:24" ht="27" customHeight="1">
      <c r="A4" s="42" t="s">
        <v>201</v>
      </c>
      <c r="B4" s="24" t="s">
        <v>70</v>
      </c>
      <c r="C4" s="24" t="s">
        <v>71</v>
      </c>
      <c r="D4" s="7" t="s">
        <v>83</v>
      </c>
      <c r="E4" s="26" t="s">
        <v>27</v>
      </c>
      <c r="F4" s="34"/>
      <c r="G4" s="35"/>
      <c r="H4" s="24"/>
      <c r="I4" s="14"/>
      <c r="J4" s="14" t="s">
        <v>84</v>
      </c>
      <c r="K4" s="6"/>
      <c r="L4" s="35"/>
      <c r="M4" s="24"/>
      <c r="N4" s="14"/>
      <c r="O4" s="14" t="s">
        <v>84</v>
      </c>
      <c r="P4" s="83">
        <v>6348.8</v>
      </c>
      <c r="Q4" s="57">
        <v>43837</v>
      </c>
      <c r="R4" s="57">
        <v>43837</v>
      </c>
      <c r="S4" s="83">
        <v>6348.8</v>
      </c>
      <c r="T4" s="58"/>
      <c r="U4" s="71" t="s">
        <v>202</v>
      </c>
      <c r="V4" s="58"/>
      <c r="W4" s="58"/>
      <c r="X4" s="58"/>
    </row>
    <row r="5" spans="1:24" ht="27" customHeight="1">
      <c r="A5" s="46" t="s">
        <v>74</v>
      </c>
      <c r="B5" s="24" t="s">
        <v>70</v>
      </c>
      <c r="C5" s="24" t="s">
        <v>71</v>
      </c>
      <c r="D5" s="48" t="s">
        <v>78</v>
      </c>
      <c r="E5" s="49" t="s">
        <v>24</v>
      </c>
      <c r="F5" s="50"/>
      <c r="G5" s="51"/>
      <c r="H5" s="69"/>
      <c r="I5" s="53"/>
      <c r="J5" s="55" t="s">
        <v>81</v>
      </c>
      <c r="K5" s="54"/>
      <c r="L5" s="51"/>
      <c r="M5" s="69"/>
      <c r="N5" s="55"/>
      <c r="O5" s="55" t="s">
        <v>81</v>
      </c>
      <c r="P5" s="83">
        <v>213.11</v>
      </c>
      <c r="Q5" s="57">
        <v>43838</v>
      </c>
      <c r="R5" s="57">
        <v>43838</v>
      </c>
      <c r="S5" s="83">
        <v>213.11</v>
      </c>
      <c r="T5" s="58"/>
      <c r="U5" s="58"/>
      <c r="V5" s="58"/>
      <c r="W5" s="58"/>
      <c r="X5" s="58"/>
    </row>
    <row r="6" spans="1:24" ht="27" customHeight="1">
      <c r="A6" s="46" t="s">
        <v>75</v>
      </c>
      <c r="B6" s="24" t="s">
        <v>70</v>
      </c>
      <c r="C6" s="24" t="s">
        <v>71</v>
      </c>
      <c r="D6" s="48" t="s">
        <v>78</v>
      </c>
      <c r="E6" s="49" t="s">
        <v>24</v>
      </c>
      <c r="F6" s="50"/>
      <c r="G6" s="51"/>
      <c r="H6" s="47"/>
      <c r="I6" s="53"/>
      <c r="J6" s="55" t="s">
        <v>82</v>
      </c>
      <c r="K6" s="54"/>
      <c r="L6" s="51"/>
      <c r="M6" s="47"/>
      <c r="N6" s="55"/>
      <c r="O6" s="55" t="s">
        <v>82</v>
      </c>
      <c r="P6" s="83">
        <v>236.36</v>
      </c>
      <c r="Q6" s="57">
        <v>43838</v>
      </c>
      <c r="R6" s="57">
        <v>43838</v>
      </c>
      <c r="S6" s="83">
        <v>236.36</v>
      </c>
      <c r="T6" s="58"/>
      <c r="U6" s="58"/>
      <c r="V6" s="58"/>
      <c r="W6" s="58"/>
      <c r="X6" s="58"/>
    </row>
    <row r="7" spans="1:24" ht="27" customHeight="1">
      <c r="A7" s="42" t="s">
        <v>85</v>
      </c>
      <c r="B7" s="24" t="s">
        <v>70</v>
      </c>
      <c r="C7" s="24" t="s">
        <v>71</v>
      </c>
      <c r="D7" s="7" t="s">
        <v>83</v>
      </c>
      <c r="E7" s="26" t="s">
        <v>27</v>
      </c>
      <c r="F7" s="34"/>
      <c r="G7" s="35"/>
      <c r="H7" s="24"/>
      <c r="I7" s="14"/>
      <c r="J7" s="14" t="s">
        <v>84</v>
      </c>
      <c r="K7" s="6"/>
      <c r="L7" s="35"/>
      <c r="M7" s="24"/>
      <c r="N7" s="14"/>
      <c r="O7" s="14" t="s">
        <v>84</v>
      </c>
      <c r="P7" s="83">
        <v>6774.04</v>
      </c>
      <c r="Q7" s="57">
        <v>43843</v>
      </c>
      <c r="R7" s="57">
        <v>43851</v>
      </c>
      <c r="S7" s="83">
        <v>6774.04</v>
      </c>
      <c r="T7" s="58"/>
      <c r="U7" s="71" t="s">
        <v>203</v>
      </c>
      <c r="V7" s="58"/>
      <c r="W7" s="58"/>
      <c r="X7" s="58"/>
    </row>
    <row r="8" spans="1:24" ht="27" customHeight="1">
      <c r="A8" s="42" t="s">
        <v>87</v>
      </c>
      <c r="B8" s="24" t="s">
        <v>70</v>
      </c>
      <c r="C8" s="24" t="s">
        <v>71</v>
      </c>
      <c r="D8" s="7" t="s">
        <v>86</v>
      </c>
      <c r="E8" s="26" t="s">
        <v>24</v>
      </c>
      <c r="F8" s="34"/>
      <c r="G8" s="35"/>
      <c r="H8" s="28"/>
      <c r="I8" s="14"/>
      <c r="J8" s="5" t="s">
        <v>88</v>
      </c>
      <c r="K8" s="6"/>
      <c r="L8" s="35"/>
      <c r="M8" s="28"/>
      <c r="O8" s="5" t="s">
        <v>490</v>
      </c>
      <c r="P8" s="56">
        <v>600</v>
      </c>
      <c r="Q8" s="57">
        <v>43845</v>
      </c>
      <c r="R8" s="57">
        <v>43861</v>
      </c>
      <c r="S8" s="70"/>
      <c r="T8" s="58"/>
      <c r="U8" s="58"/>
      <c r="V8" s="58"/>
      <c r="W8" s="58"/>
      <c r="X8" s="58"/>
    </row>
    <row r="9" spans="1:24" ht="27" customHeight="1">
      <c r="A9" s="42" t="s">
        <v>90</v>
      </c>
      <c r="B9" s="24" t="s">
        <v>70</v>
      </c>
      <c r="C9" s="24" t="s">
        <v>71</v>
      </c>
      <c r="D9" s="7" t="s">
        <v>86</v>
      </c>
      <c r="E9" s="26" t="s">
        <v>24</v>
      </c>
      <c r="F9" s="34"/>
      <c r="G9" s="35"/>
      <c r="H9" s="29"/>
      <c r="I9" s="14"/>
      <c r="J9" s="14" t="s">
        <v>89</v>
      </c>
      <c r="K9" s="6"/>
      <c r="L9" s="35"/>
      <c r="M9" s="29"/>
      <c r="N9" s="5"/>
      <c r="O9" s="14" t="s">
        <v>89</v>
      </c>
      <c r="P9" s="83">
        <v>600</v>
      </c>
      <c r="Q9" s="57">
        <v>43845</v>
      </c>
      <c r="R9" s="57">
        <v>43861</v>
      </c>
      <c r="S9" s="83">
        <v>600</v>
      </c>
      <c r="T9" s="58"/>
      <c r="U9" s="58"/>
      <c r="V9" s="58"/>
      <c r="W9" s="58"/>
      <c r="X9" s="58"/>
    </row>
    <row r="10" spans="1:24" ht="27" customHeight="1">
      <c r="A10" s="42" t="s">
        <v>91</v>
      </c>
      <c r="B10" s="24" t="s">
        <v>70</v>
      </c>
      <c r="C10" s="24" t="s">
        <v>71</v>
      </c>
      <c r="D10" s="7" t="s">
        <v>83</v>
      </c>
      <c r="E10" s="26" t="s">
        <v>27</v>
      </c>
      <c r="F10" s="34"/>
      <c r="G10" s="35"/>
      <c r="H10" s="24"/>
      <c r="I10" s="14"/>
      <c r="J10" s="14" t="s">
        <v>84</v>
      </c>
      <c r="K10" s="6"/>
      <c r="L10" s="35"/>
      <c r="M10" s="24"/>
      <c r="N10" s="14"/>
      <c r="O10" s="14" t="s">
        <v>84</v>
      </c>
      <c r="P10" s="83">
        <v>6137.44</v>
      </c>
      <c r="Q10" s="57">
        <v>43850</v>
      </c>
      <c r="R10" s="57">
        <v>43858</v>
      </c>
      <c r="S10" s="83">
        <v>6137.44</v>
      </c>
      <c r="T10" s="58"/>
      <c r="U10" s="71" t="s">
        <v>204</v>
      </c>
      <c r="V10" s="58"/>
      <c r="W10" s="58"/>
      <c r="X10" s="58"/>
    </row>
    <row r="11" spans="1:24" ht="27" customHeight="1">
      <c r="A11" s="42" t="s">
        <v>92</v>
      </c>
      <c r="B11" s="24" t="s">
        <v>70</v>
      </c>
      <c r="C11" s="24" t="s">
        <v>71</v>
      </c>
      <c r="D11" s="7" t="s">
        <v>93</v>
      </c>
      <c r="E11" s="26" t="s">
        <v>24</v>
      </c>
      <c r="F11" s="34"/>
      <c r="G11" s="35"/>
      <c r="H11" s="24"/>
      <c r="I11" s="16"/>
      <c r="J11" s="14" t="s">
        <v>94</v>
      </c>
      <c r="K11" s="6"/>
      <c r="L11" s="35"/>
      <c r="M11" s="24"/>
      <c r="N11" s="16"/>
      <c r="O11" s="14" t="s">
        <v>94</v>
      </c>
      <c r="P11" s="56">
        <v>1980</v>
      </c>
      <c r="Q11" s="57">
        <v>43850</v>
      </c>
      <c r="R11" s="57">
        <v>44216</v>
      </c>
      <c r="S11" s="70"/>
      <c r="T11" s="58"/>
      <c r="U11" s="58"/>
      <c r="V11" s="58"/>
      <c r="W11" s="58"/>
      <c r="X11" s="58"/>
    </row>
    <row r="12" spans="1:24" ht="27" customHeight="1">
      <c r="A12" s="76" t="s">
        <v>95</v>
      </c>
      <c r="B12" s="47" t="s">
        <v>70</v>
      </c>
      <c r="C12" s="47" t="s">
        <v>71</v>
      </c>
      <c r="D12" s="73" t="s">
        <v>96</v>
      </c>
      <c r="E12" s="49" t="s">
        <v>24</v>
      </c>
      <c r="F12" s="50"/>
      <c r="G12" s="51"/>
      <c r="H12" s="74"/>
      <c r="I12" s="75"/>
      <c r="J12" s="53"/>
      <c r="K12" s="54"/>
      <c r="L12" s="51"/>
      <c r="M12" s="74"/>
      <c r="N12" s="55"/>
      <c r="O12" s="53" t="s">
        <v>97</v>
      </c>
      <c r="P12" s="83">
        <v>150.85</v>
      </c>
      <c r="Q12" s="57">
        <v>43850</v>
      </c>
      <c r="R12" s="57">
        <v>44216</v>
      </c>
      <c r="S12" s="83">
        <v>150.85</v>
      </c>
      <c r="T12" s="58"/>
      <c r="U12" s="58"/>
      <c r="V12" s="58"/>
      <c r="W12" s="58"/>
      <c r="X12" s="58"/>
    </row>
    <row r="13" spans="1:24" ht="27" customHeight="1">
      <c r="A13" s="43" t="s">
        <v>100</v>
      </c>
      <c r="B13" s="24" t="s">
        <v>70</v>
      </c>
      <c r="C13" s="24" t="s">
        <v>71</v>
      </c>
      <c r="D13" s="17" t="s">
        <v>101</v>
      </c>
      <c r="E13" s="26" t="s">
        <v>24</v>
      </c>
      <c r="F13" s="34"/>
      <c r="G13" s="35"/>
      <c r="H13" s="30"/>
      <c r="I13" s="16"/>
      <c r="J13" s="14"/>
      <c r="K13" s="6"/>
      <c r="L13" s="35"/>
      <c r="M13" s="30"/>
      <c r="N13" s="5"/>
      <c r="O13" s="14" t="s">
        <v>102</v>
      </c>
      <c r="P13" s="83">
        <v>326</v>
      </c>
      <c r="Q13" s="57">
        <v>43851</v>
      </c>
      <c r="R13" s="57">
        <v>43861</v>
      </c>
      <c r="S13" s="83">
        <v>326</v>
      </c>
      <c r="T13" s="58"/>
      <c r="U13" s="71" t="s">
        <v>491</v>
      </c>
      <c r="V13" s="58"/>
      <c r="W13" s="58"/>
      <c r="X13" s="58"/>
    </row>
    <row r="14" spans="1:24" ht="27" customHeight="1">
      <c r="A14" s="42" t="s">
        <v>103</v>
      </c>
      <c r="B14" s="24" t="s">
        <v>70</v>
      </c>
      <c r="C14" s="24" t="s">
        <v>71</v>
      </c>
      <c r="D14" s="7" t="s">
        <v>104</v>
      </c>
      <c r="E14" s="26" t="s">
        <v>24</v>
      </c>
      <c r="F14" s="34"/>
      <c r="G14" s="35"/>
      <c r="H14" s="28"/>
      <c r="I14" s="14"/>
      <c r="J14" s="14"/>
      <c r="K14" s="6"/>
      <c r="L14" s="35"/>
      <c r="M14" s="28"/>
      <c r="N14" s="16"/>
      <c r="O14" s="14" t="s">
        <v>105</v>
      </c>
      <c r="P14" s="56">
        <v>93.5</v>
      </c>
      <c r="Q14" s="57">
        <v>43851</v>
      </c>
      <c r="R14" s="57">
        <v>43861</v>
      </c>
      <c r="S14" s="70"/>
      <c r="T14" s="58"/>
      <c r="U14" s="58"/>
      <c r="V14" s="58"/>
      <c r="W14" s="58"/>
      <c r="X14" s="58"/>
    </row>
    <row r="15" spans="1:24" ht="27" customHeight="1">
      <c r="A15" s="42" t="s">
        <v>439</v>
      </c>
      <c r="B15" s="24" t="s">
        <v>70</v>
      </c>
      <c r="C15" s="24" t="s">
        <v>71</v>
      </c>
      <c r="D15" s="7" t="s">
        <v>98</v>
      </c>
      <c r="E15" s="26" t="s">
        <v>24</v>
      </c>
      <c r="F15" s="34"/>
      <c r="G15" s="35"/>
      <c r="H15" s="29"/>
      <c r="I15" s="14"/>
      <c r="J15" s="14"/>
      <c r="K15" s="6"/>
      <c r="L15" s="35"/>
      <c r="M15" s="29"/>
      <c r="N15" s="5"/>
      <c r="O15" s="14" t="s">
        <v>99</v>
      </c>
      <c r="P15" s="83">
        <v>2740</v>
      </c>
      <c r="Q15" s="57">
        <v>43853</v>
      </c>
      <c r="R15" s="57">
        <v>43861</v>
      </c>
      <c r="S15" s="83">
        <v>2740</v>
      </c>
      <c r="T15" s="58"/>
      <c r="U15" s="71" t="s">
        <v>466</v>
      </c>
      <c r="V15" s="58"/>
      <c r="W15" s="58"/>
      <c r="X15" s="58"/>
    </row>
    <row r="16" spans="1:24" ht="27" customHeight="1">
      <c r="A16" s="42" t="s">
        <v>440</v>
      </c>
      <c r="B16" s="24"/>
      <c r="C16" s="24"/>
      <c r="D16" s="73" t="s">
        <v>107</v>
      </c>
      <c r="E16" s="26" t="s">
        <v>24</v>
      </c>
      <c r="F16" s="34"/>
      <c r="G16" s="35"/>
      <c r="H16" s="29"/>
      <c r="I16" s="14"/>
      <c r="J16" s="14"/>
      <c r="K16" s="6"/>
      <c r="L16" s="35"/>
      <c r="M16" s="29"/>
      <c r="N16" s="5"/>
      <c r="O16" s="14" t="s">
        <v>170</v>
      </c>
      <c r="P16" s="83">
        <v>530</v>
      </c>
      <c r="Q16" s="57">
        <v>43854</v>
      </c>
      <c r="R16" s="57">
        <v>43854</v>
      </c>
      <c r="S16" s="83">
        <v>530</v>
      </c>
      <c r="T16" s="58"/>
      <c r="U16" s="58"/>
      <c r="V16" s="58"/>
      <c r="W16" s="58"/>
      <c r="X16" s="58"/>
    </row>
    <row r="17" spans="1:24" ht="27" customHeight="1">
      <c r="A17" s="76" t="s">
        <v>106</v>
      </c>
      <c r="B17" s="47" t="s">
        <v>70</v>
      </c>
      <c r="C17" s="47" t="s">
        <v>71</v>
      </c>
      <c r="D17" s="73" t="s">
        <v>107</v>
      </c>
      <c r="E17" s="49" t="s">
        <v>24</v>
      </c>
      <c r="F17" s="50"/>
      <c r="G17" s="51"/>
      <c r="H17" s="74"/>
      <c r="I17" s="75"/>
      <c r="J17" s="53"/>
      <c r="K17" s="54"/>
      <c r="L17" s="51"/>
      <c r="M17" s="74"/>
      <c r="N17" s="55"/>
      <c r="O17" s="53" t="s">
        <v>108</v>
      </c>
      <c r="P17" s="83">
        <v>411.73</v>
      </c>
      <c r="Q17" s="57">
        <v>43857</v>
      </c>
      <c r="R17" s="57">
        <v>43857</v>
      </c>
      <c r="S17" s="83">
        <v>411.73</v>
      </c>
      <c r="T17" s="58"/>
      <c r="U17" s="58" t="s">
        <v>109</v>
      </c>
      <c r="V17" s="58"/>
      <c r="W17" s="58"/>
      <c r="X17" s="58"/>
    </row>
    <row r="18" spans="1:24" ht="27" customHeight="1">
      <c r="A18" s="76" t="s">
        <v>110</v>
      </c>
      <c r="B18" s="47" t="s">
        <v>70</v>
      </c>
      <c r="C18" s="47" t="s">
        <v>71</v>
      </c>
      <c r="D18" s="73" t="s">
        <v>83</v>
      </c>
      <c r="E18" s="49" t="s">
        <v>27</v>
      </c>
      <c r="F18" s="50"/>
      <c r="G18" s="51"/>
      <c r="H18" s="74"/>
      <c r="I18" s="75"/>
      <c r="J18" s="53" t="s">
        <v>84</v>
      </c>
      <c r="K18" s="54"/>
      <c r="L18" s="51"/>
      <c r="M18" s="74"/>
      <c r="N18" s="55"/>
      <c r="O18" s="53" t="s">
        <v>84</v>
      </c>
      <c r="P18" s="83">
        <v>5781.18</v>
      </c>
      <c r="Q18" s="57">
        <v>43857</v>
      </c>
      <c r="R18" s="57">
        <v>43857</v>
      </c>
      <c r="S18" s="83">
        <v>5781.18</v>
      </c>
      <c r="T18" s="58"/>
      <c r="U18" s="71" t="s">
        <v>111</v>
      </c>
      <c r="V18" s="58"/>
      <c r="W18" s="58"/>
      <c r="X18" s="58"/>
    </row>
    <row r="19" spans="1:24" ht="27" customHeight="1">
      <c r="A19" s="76" t="s">
        <v>112</v>
      </c>
      <c r="B19" s="47" t="s">
        <v>70</v>
      </c>
      <c r="C19" s="47" t="s">
        <v>71</v>
      </c>
      <c r="D19" s="73" t="s">
        <v>107</v>
      </c>
      <c r="E19" s="49" t="s">
        <v>24</v>
      </c>
      <c r="F19" s="50"/>
      <c r="G19" s="51"/>
      <c r="H19" s="74"/>
      <c r="I19" s="75"/>
      <c r="J19" s="53"/>
      <c r="K19" s="54"/>
      <c r="L19" s="51"/>
      <c r="M19" s="74"/>
      <c r="N19" s="55"/>
      <c r="O19" s="53" t="s">
        <v>113</v>
      </c>
      <c r="P19" s="83">
        <v>1759.97</v>
      </c>
      <c r="Q19" s="57">
        <v>43857</v>
      </c>
      <c r="R19" s="57">
        <v>43857</v>
      </c>
      <c r="S19" s="83">
        <v>1759.97</v>
      </c>
      <c r="T19" s="58"/>
      <c r="U19" s="58" t="s">
        <v>114</v>
      </c>
      <c r="V19" s="58"/>
      <c r="W19" s="58"/>
      <c r="X19" s="58"/>
    </row>
    <row r="20" spans="1:24" ht="27" customHeight="1">
      <c r="A20" s="76" t="s">
        <v>115</v>
      </c>
      <c r="B20" s="47" t="s">
        <v>70</v>
      </c>
      <c r="C20" s="47" t="s">
        <v>71</v>
      </c>
      <c r="D20" s="73" t="s">
        <v>116</v>
      </c>
      <c r="E20" s="49" t="s">
        <v>24</v>
      </c>
      <c r="F20" s="50"/>
      <c r="G20" s="51"/>
      <c r="H20" s="74"/>
      <c r="I20" s="75"/>
      <c r="J20" s="53"/>
      <c r="K20" s="54"/>
      <c r="L20" s="51"/>
      <c r="M20" s="74"/>
      <c r="N20" s="55"/>
      <c r="O20" s="53" t="s">
        <v>117</v>
      </c>
      <c r="P20" s="83">
        <v>220</v>
      </c>
      <c r="Q20" s="57">
        <v>43857</v>
      </c>
      <c r="R20" s="57">
        <v>43857</v>
      </c>
      <c r="S20" s="83">
        <v>220</v>
      </c>
      <c r="T20" s="58"/>
      <c r="U20" s="72" t="s">
        <v>118</v>
      </c>
      <c r="V20" s="58"/>
      <c r="W20" s="58"/>
      <c r="X20" s="58"/>
    </row>
    <row r="21" spans="1:24" ht="27" customHeight="1">
      <c r="A21" s="43" t="s">
        <v>119</v>
      </c>
      <c r="B21" s="24" t="s">
        <v>70</v>
      </c>
      <c r="C21" s="24" t="s">
        <v>71</v>
      </c>
      <c r="D21" s="73" t="s">
        <v>83</v>
      </c>
      <c r="E21" s="49" t="s">
        <v>27</v>
      </c>
      <c r="F21" s="50"/>
      <c r="G21" s="51"/>
      <c r="H21" s="74"/>
      <c r="I21" s="75"/>
      <c r="J21" s="53"/>
      <c r="K21" s="54"/>
      <c r="L21" s="51"/>
      <c r="M21" s="74"/>
      <c r="N21" s="55"/>
      <c r="O21" s="53" t="s">
        <v>84</v>
      </c>
      <c r="P21" s="83">
        <v>6586.75</v>
      </c>
      <c r="Q21" s="57">
        <v>43857</v>
      </c>
      <c r="R21" s="57">
        <v>43865</v>
      </c>
      <c r="S21" s="83">
        <v>6586.75</v>
      </c>
      <c r="T21" s="58"/>
      <c r="U21" s="72" t="s">
        <v>205</v>
      </c>
      <c r="V21" s="58"/>
      <c r="W21" s="58"/>
      <c r="X21" s="58"/>
    </row>
    <row r="22" spans="1:24" ht="27" customHeight="1">
      <c r="A22" s="76" t="s">
        <v>120</v>
      </c>
      <c r="B22" s="47" t="s">
        <v>70</v>
      </c>
      <c r="C22" s="47" t="s">
        <v>71</v>
      </c>
      <c r="D22" s="73" t="s">
        <v>121</v>
      </c>
      <c r="E22" s="49" t="s">
        <v>24</v>
      </c>
      <c r="F22" s="50"/>
      <c r="G22" s="51"/>
      <c r="H22" s="74"/>
      <c r="I22" s="75"/>
      <c r="J22" s="53"/>
      <c r="K22" s="54"/>
      <c r="L22" s="51"/>
      <c r="M22" s="74"/>
      <c r="N22" s="55"/>
      <c r="O22" s="53" t="s">
        <v>122</v>
      </c>
      <c r="P22" s="83">
        <v>993</v>
      </c>
      <c r="Q22" s="57">
        <v>43858</v>
      </c>
      <c r="R22" s="57">
        <v>44218</v>
      </c>
      <c r="S22" s="83">
        <v>993</v>
      </c>
      <c r="T22" s="58"/>
      <c r="U22" s="58"/>
      <c r="V22" s="58"/>
      <c r="W22" s="58"/>
      <c r="X22" s="58"/>
    </row>
    <row r="23" spans="1:24" ht="27" customHeight="1">
      <c r="A23" s="76" t="s">
        <v>123</v>
      </c>
      <c r="B23" s="47" t="s">
        <v>70</v>
      </c>
      <c r="C23" s="47" t="s">
        <v>71</v>
      </c>
      <c r="D23" s="73" t="s">
        <v>124</v>
      </c>
      <c r="E23" s="49" t="s">
        <v>24</v>
      </c>
      <c r="F23" s="50"/>
      <c r="G23" s="51"/>
      <c r="H23" s="74"/>
      <c r="I23" s="75"/>
      <c r="J23" s="53"/>
      <c r="K23" s="54"/>
      <c r="L23" s="51"/>
      <c r="M23" s="74"/>
      <c r="N23" s="55"/>
      <c r="O23" s="53" t="s">
        <v>113</v>
      </c>
      <c r="P23" s="83">
        <v>287.31</v>
      </c>
      <c r="Q23" s="57">
        <v>43859</v>
      </c>
      <c r="R23" s="57">
        <v>43859</v>
      </c>
      <c r="S23" s="83">
        <v>287.31</v>
      </c>
      <c r="T23" s="58"/>
      <c r="U23" s="58" t="s">
        <v>125</v>
      </c>
      <c r="V23" s="58"/>
      <c r="W23" s="58"/>
      <c r="X23" s="58"/>
    </row>
    <row r="24" spans="1:21" s="58" customFormat="1" ht="27" customHeight="1">
      <c r="A24" s="76" t="s">
        <v>126</v>
      </c>
      <c r="B24" s="47" t="s">
        <v>70</v>
      </c>
      <c r="C24" s="47" t="s">
        <v>71</v>
      </c>
      <c r="D24" s="73" t="s">
        <v>96</v>
      </c>
      <c r="E24" s="49" t="s">
        <v>24</v>
      </c>
      <c r="F24" s="50"/>
      <c r="G24" s="51"/>
      <c r="H24" s="74"/>
      <c r="I24" s="75"/>
      <c r="J24" s="53"/>
      <c r="K24" s="54"/>
      <c r="L24" s="51"/>
      <c r="M24" s="74"/>
      <c r="N24" s="55"/>
      <c r="O24" s="53" t="s">
        <v>128</v>
      </c>
      <c r="P24" s="83">
        <v>30</v>
      </c>
      <c r="Q24" s="57">
        <v>43859</v>
      </c>
      <c r="R24" s="57">
        <v>43859</v>
      </c>
      <c r="S24" s="83">
        <v>30</v>
      </c>
      <c r="U24" s="72" t="s">
        <v>127</v>
      </c>
    </row>
    <row r="25" spans="1:24" ht="27" customHeight="1">
      <c r="A25" s="76" t="s">
        <v>129</v>
      </c>
      <c r="B25" s="47" t="s">
        <v>70</v>
      </c>
      <c r="C25" s="47" t="s">
        <v>71</v>
      </c>
      <c r="D25" s="73" t="s">
        <v>124</v>
      </c>
      <c r="E25" s="49" t="s">
        <v>24</v>
      </c>
      <c r="F25" s="50"/>
      <c r="G25" s="51"/>
      <c r="H25" s="69"/>
      <c r="I25" s="53"/>
      <c r="J25" s="53"/>
      <c r="K25" s="54"/>
      <c r="L25" s="51"/>
      <c r="M25" s="74"/>
      <c r="N25" s="55"/>
      <c r="O25" s="53" t="s">
        <v>130</v>
      </c>
      <c r="P25" s="83">
        <v>1000</v>
      </c>
      <c r="Q25" s="57">
        <v>43859</v>
      </c>
      <c r="R25" s="57">
        <v>43859</v>
      </c>
      <c r="S25" s="83">
        <v>1000</v>
      </c>
      <c r="T25" s="58"/>
      <c r="U25" s="72" t="s">
        <v>131</v>
      </c>
      <c r="V25" s="58"/>
      <c r="W25" s="58"/>
      <c r="X25" s="58"/>
    </row>
    <row r="26" spans="1:24" ht="27" customHeight="1">
      <c r="A26" s="76" t="s">
        <v>133</v>
      </c>
      <c r="B26" s="47" t="s">
        <v>70</v>
      </c>
      <c r="C26" s="47" t="s">
        <v>71</v>
      </c>
      <c r="D26" s="73" t="s">
        <v>107</v>
      </c>
      <c r="E26" s="49" t="s">
        <v>24</v>
      </c>
      <c r="F26" s="50"/>
      <c r="G26" s="51"/>
      <c r="H26" s="74"/>
      <c r="I26" s="75"/>
      <c r="J26" s="53"/>
      <c r="K26" s="54"/>
      <c r="L26" s="51"/>
      <c r="M26" s="74"/>
      <c r="N26" s="55"/>
      <c r="O26" s="53" t="s">
        <v>130</v>
      </c>
      <c r="P26" s="83">
        <v>480</v>
      </c>
      <c r="Q26" s="57">
        <v>43859</v>
      </c>
      <c r="R26" s="57">
        <v>43859</v>
      </c>
      <c r="S26" s="83">
        <v>480</v>
      </c>
      <c r="T26" s="58"/>
      <c r="U26" s="71" t="s">
        <v>132</v>
      </c>
      <c r="V26" s="58"/>
      <c r="W26" s="58"/>
      <c r="X26" s="58"/>
    </row>
    <row r="27" spans="1:24" ht="27" customHeight="1">
      <c r="A27" s="76" t="s">
        <v>134</v>
      </c>
      <c r="B27" s="47" t="s">
        <v>70</v>
      </c>
      <c r="C27" s="47" t="s">
        <v>71</v>
      </c>
      <c r="D27" s="73" t="s">
        <v>135</v>
      </c>
      <c r="E27" s="49" t="s">
        <v>24</v>
      </c>
      <c r="F27" s="50"/>
      <c r="G27" s="51"/>
      <c r="H27" s="74"/>
      <c r="I27" s="75"/>
      <c r="J27" s="53"/>
      <c r="K27" s="54"/>
      <c r="L27" s="51"/>
      <c r="M27" s="74"/>
      <c r="N27" s="55"/>
      <c r="O27" s="53" t="s">
        <v>136</v>
      </c>
      <c r="P27" s="83">
        <v>4060.4</v>
      </c>
      <c r="Q27" s="57">
        <v>43859</v>
      </c>
      <c r="R27" s="57">
        <v>43859</v>
      </c>
      <c r="S27" s="83">
        <v>4060.4</v>
      </c>
      <c r="T27" s="58"/>
      <c r="U27" s="71" t="s">
        <v>137</v>
      </c>
      <c r="V27" s="58"/>
      <c r="W27" s="58"/>
      <c r="X27" s="58"/>
    </row>
    <row r="28" spans="1:24" ht="27" customHeight="1">
      <c r="A28" s="76" t="s">
        <v>138</v>
      </c>
      <c r="B28" s="47" t="s">
        <v>70</v>
      </c>
      <c r="C28" s="47" t="s">
        <v>71</v>
      </c>
      <c r="D28" s="73" t="s">
        <v>107</v>
      </c>
      <c r="E28" s="49" t="s">
        <v>24</v>
      </c>
      <c r="F28" s="50"/>
      <c r="G28" s="51"/>
      <c r="H28" s="74"/>
      <c r="I28" s="75"/>
      <c r="J28" s="53"/>
      <c r="K28" s="54"/>
      <c r="L28" s="51"/>
      <c r="M28" s="74"/>
      <c r="N28" s="55"/>
      <c r="O28" s="53" t="s">
        <v>139</v>
      </c>
      <c r="P28" s="83">
        <v>1309.33</v>
      </c>
      <c r="Q28" s="57">
        <v>43859</v>
      </c>
      <c r="R28" s="57">
        <v>43859</v>
      </c>
      <c r="S28" s="83">
        <v>1309.33</v>
      </c>
      <c r="T28" s="58"/>
      <c r="U28" s="58" t="s">
        <v>140</v>
      </c>
      <c r="V28" s="58"/>
      <c r="W28" s="58"/>
      <c r="X28" s="58"/>
    </row>
    <row r="29" spans="1:24" ht="27" customHeight="1">
      <c r="A29" s="76" t="s">
        <v>141</v>
      </c>
      <c r="B29" s="47" t="s">
        <v>70</v>
      </c>
      <c r="C29" s="47" t="s">
        <v>71</v>
      </c>
      <c r="D29" s="48" t="s">
        <v>142</v>
      </c>
      <c r="E29" s="49" t="s">
        <v>24</v>
      </c>
      <c r="F29" s="50"/>
      <c r="G29" s="51"/>
      <c r="H29" s="47"/>
      <c r="I29" s="53"/>
      <c r="J29" s="53"/>
      <c r="K29" s="54"/>
      <c r="L29" s="51"/>
      <c r="M29" s="47"/>
      <c r="N29" s="55"/>
      <c r="O29" s="53" t="s">
        <v>143</v>
      </c>
      <c r="P29" s="83">
        <v>51</v>
      </c>
      <c r="Q29" s="57">
        <v>43859</v>
      </c>
      <c r="R29" s="57">
        <v>43859</v>
      </c>
      <c r="S29" s="83">
        <v>51</v>
      </c>
      <c r="T29" s="58"/>
      <c r="U29" s="72" t="s">
        <v>144</v>
      </c>
      <c r="V29" s="58"/>
      <c r="W29" s="58"/>
      <c r="X29" s="58"/>
    </row>
    <row r="30" spans="1:24" ht="27" customHeight="1">
      <c r="A30" s="76" t="s">
        <v>145</v>
      </c>
      <c r="B30" s="47" t="s">
        <v>70</v>
      </c>
      <c r="C30" s="47" t="s">
        <v>71</v>
      </c>
      <c r="D30" s="73" t="s">
        <v>107</v>
      </c>
      <c r="E30" s="49" t="s">
        <v>24</v>
      </c>
      <c r="F30" s="50"/>
      <c r="G30" s="51"/>
      <c r="H30" s="74"/>
      <c r="I30" s="75"/>
      <c r="J30" s="53"/>
      <c r="K30" s="54"/>
      <c r="L30" s="51"/>
      <c r="M30" s="74"/>
      <c r="N30" s="55"/>
      <c r="O30" s="53" t="s">
        <v>146</v>
      </c>
      <c r="P30" s="83">
        <v>1772.64</v>
      </c>
      <c r="Q30" s="57">
        <v>43860</v>
      </c>
      <c r="R30" s="57">
        <v>43860</v>
      </c>
      <c r="S30" s="83">
        <v>1772.64</v>
      </c>
      <c r="T30" s="58"/>
      <c r="U30" s="72" t="s">
        <v>147</v>
      </c>
      <c r="V30" s="58"/>
      <c r="W30" s="58"/>
      <c r="X30" s="58"/>
    </row>
    <row r="31" spans="1:24" ht="27" customHeight="1">
      <c r="A31" s="76" t="s">
        <v>148</v>
      </c>
      <c r="B31" s="47" t="s">
        <v>70</v>
      </c>
      <c r="C31" s="47" t="s">
        <v>71</v>
      </c>
      <c r="D31" s="73" t="s">
        <v>124</v>
      </c>
      <c r="E31" s="49" t="s">
        <v>24</v>
      </c>
      <c r="F31" s="50"/>
      <c r="G31" s="51"/>
      <c r="H31" s="69"/>
      <c r="I31" s="53"/>
      <c r="J31" s="53"/>
      <c r="K31" s="54"/>
      <c r="L31" s="51"/>
      <c r="M31" s="74"/>
      <c r="N31" s="55"/>
      <c r="O31" s="53" t="s">
        <v>146</v>
      </c>
      <c r="P31" s="83">
        <v>5582.89</v>
      </c>
      <c r="Q31" s="57">
        <v>43860</v>
      </c>
      <c r="R31" s="57">
        <v>43860</v>
      </c>
      <c r="S31" s="83">
        <v>5582.89</v>
      </c>
      <c r="T31" s="58"/>
      <c r="U31" s="72" t="s">
        <v>149</v>
      </c>
      <c r="V31" s="58"/>
      <c r="W31" s="58"/>
      <c r="X31" s="58"/>
    </row>
    <row r="32" spans="1:24" ht="27" customHeight="1">
      <c r="A32" s="76" t="s">
        <v>441</v>
      </c>
      <c r="B32" s="47" t="s">
        <v>70</v>
      </c>
      <c r="C32" s="47" t="s">
        <v>71</v>
      </c>
      <c r="D32" s="73" t="s">
        <v>442</v>
      </c>
      <c r="E32" s="49" t="s">
        <v>24</v>
      </c>
      <c r="F32" s="50"/>
      <c r="G32" s="51"/>
      <c r="H32" s="69"/>
      <c r="I32" s="53"/>
      <c r="J32" s="53"/>
      <c r="K32" s="54"/>
      <c r="L32" s="51"/>
      <c r="M32" s="74"/>
      <c r="N32" s="55"/>
      <c r="O32" s="53" t="s">
        <v>443</v>
      </c>
      <c r="P32" s="83">
        <v>821.9</v>
      </c>
      <c r="Q32" s="57">
        <v>43860</v>
      </c>
      <c r="R32" s="57">
        <v>43860</v>
      </c>
      <c r="S32" s="83">
        <v>821.9</v>
      </c>
      <c r="T32" s="58"/>
      <c r="U32" s="72"/>
      <c r="V32" s="58"/>
      <c r="W32" s="58"/>
      <c r="X32" s="58"/>
    </row>
    <row r="33" spans="1:24" ht="27" customHeight="1">
      <c r="A33" s="76" t="s">
        <v>150</v>
      </c>
      <c r="B33" s="47" t="s">
        <v>70</v>
      </c>
      <c r="C33" s="47" t="s">
        <v>71</v>
      </c>
      <c r="D33" s="73" t="s">
        <v>159</v>
      </c>
      <c r="E33" s="49" t="s">
        <v>24</v>
      </c>
      <c r="F33" s="50"/>
      <c r="G33" s="51"/>
      <c r="H33" s="69"/>
      <c r="I33" s="53"/>
      <c r="J33" s="53"/>
      <c r="K33" s="54"/>
      <c r="L33" s="51"/>
      <c r="M33" s="74"/>
      <c r="N33" s="55"/>
      <c r="O33" s="53" t="s">
        <v>152</v>
      </c>
      <c r="P33" s="83">
        <v>392.45</v>
      </c>
      <c r="Q33" s="57">
        <v>43860</v>
      </c>
      <c r="R33" s="57">
        <v>43860</v>
      </c>
      <c r="S33" s="83">
        <v>392.45</v>
      </c>
      <c r="T33" s="58"/>
      <c r="U33" s="58" t="s">
        <v>153</v>
      </c>
      <c r="V33" s="58"/>
      <c r="W33" s="58"/>
      <c r="X33" s="58"/>
    </row>
    <row r="34" spans="1:24" ht="27" customHeight="1">
      <c r="A34" s="76" t="s">
        <v>154</v>
      </c>
      <c r="B34" s="24" t="s">
        <v>70</v>
      </c>
      <c r="C34" s="24" t="s">
        <v>71</v>
      </c>
      <c r="D34" s="73" t="s">
        <v>86</v>
      </c>
      <c r="E34" s="49" t="s">
        <v>24</v>
      </c>
      <c r="F34" s="50"/>
      <c r="G34" s="51"/>
      <c r="H34" s="69"/>
      <c r="I34" s="53"/>
      <c r="J34" s="53"/>
      <c r="K34" s="54"/>
      <c r="L34" s="51"/>
      <c r="M34" s="74"/>
      <c r="N34" s="55"/>
      <c r="O34" s="53" t="s">
        <v>155</v>
      </c>
      <c r="P34" s="83">
        <v>1931.12</v>
      </c>
      <c r="Q34" s="57">
        <v>43860</v>
      </c>
      <c r="R34" s="57">
        <v>43860</v>
      </c>
      <c r="S34" s="83">
        <v>1931.12</v>
      </c>
      <c r="T34" s="58"/>
      <c r="U34" s="58" t="s">
        <v>197</v>
      </c>
      <c r="V34" s="58"/>
      <c r="W34" s="58"/>
      <c r="X34" s="58"/>
    </row>
    <row r="35" spans="1:24" ht="27" customHeight="1">
      <c r="A35" s="76" t="s">
        <v>156</v>
      </c>
      <c r="B35" s="47" t="s">
        <v>70</v>
      </c>
      <c r="C35" s="47" t="s">
        <v>71</v>
      </c>
      <c r="D35" s="73" t="s">
        <v>151</v>
      </c>
      <c r="E35" s="49" t="s">
        <v>24</v>
      </c>
      <c r="F35" s="50"/>
      <c r="G35" s="51"/>
      <c r="H35" s="69"/>
      <c r="I35" s="53"/>
      <c r="J35" s="53"/>
      <c r="K35" s="54"/>
      <c r="L35" s="51"/>
      <c r="M35" s="74"/>
      <c r="N35" s="55"/>
      <c r="O35" s="53" t="s">
        <v>157</v>
      </c>
      <c r="P35" s="83">
        <v>847.38</v>
      </c>
      <c r="Q35" s="57">
        <v>43860</v>
      </c>
      <c r="R35" s="57">
        <v>43860</v>
      </c>
      <c r="S35" s="83">
        <v>847.38</v>
      </c>
      <c r="T35" s="58"/>
      <c r="U35" s="58" t="s">
        <v>158</v>
      </c>
      <c r="V35" s="58"/>
      <c r="W35" s="58"/>
      <c r="X35" s="58"/>
    </row>
    <row r="36" spans="1:24" ht="27" customHeight="1">
      <c r="A36" s="76" t="s">
        <v>160</v>
      </c>
      <c r="B36" s="47" t="s">
        <v>70</v>
      </c>
      <c r="C36" s="47" t="s">
        <v>71</v>
      </c>
      <c r="D36" s="73" t="s">
        <v>161</v>
      </c>
      <c r="E36" s="49" t="s">
        <v>24</v>
      </c>
      <c r="F36" s="50"/>
      <c r="G36" s="51"/>
      <c r="H36" s="69"/>
      <c r="I36" s="53"/>
      <c r="J36" s="53"/>
      <c r="K36" s="54"/>
      <c r="L36" s="51"/>
      <c r="M36" s="74"/>
      <c r="N36" s="55"/>
      <c r="O36" s="53" t="s">
        <v>162</v>
      </c>
      <c r="P36" s="83">
        <v>1000</v>
      </c>
      <c r="Q36" s="57">
        <v>43860</v>
      </c>
      <c r="R36" s="57">
        <v>43860</v>
      </c>
      <c r="S36" s="83">
        <v>1000</v>
      </c>
      <c r="T36" s="58"/>
      <c r="U36" s="58"/>
      <c r="V36" s="58"/>
      <c r="W36" s="58"/>
      <c r="X36" s="58"/>
    </row>
    <row r="37" spans="1:24" ht="27" customHeight="1">
      <c r="A37" s="43" t="s">
        <v>163</v>
      </c>
      <c r="B37" s="24" t="s">
        <v>70</v>
      </c>
      <c r="C37" s="24" t="s">
        <v>71</v>
      </c>
      <c r="D37" s="17" t="s">
        <v>164</v>
      </c>
      <c r="E37" s="26" t="s">
        <v>24</v>
      </c>
      <c r="F37" s="34"/>
      <c r="G37" s="35"/>
      <c r="H37" s="28"/>
      <c r="I37" s="14"/>
      <c r="J37" s="14"/>
      <c r="K37" s="6"/>
      <c r="L37" s="35"/>
      <c r="M37" s="28"/>
      <c r="N37" s="5"/>
      <c r="O37" s="14" t="s">
        <v>165</v>
      </c>
      <c r="P37" s="56">
        <v>29090</v>
      </c>
      <c r="Q37" s="57">
        <v>43861</v>
      </c>
      <c r="R37" s="57">
        <v>43891</v>
      </c>
      <c r="S37" s="70">
        <v>3664.8</v>
      </c>
      <c r="T37" s="58"/>
      <c r="U37" s="72" t="s">
        <v>496</v>
      </c>
      <c r="V37" s="58"/>
      <c r="W37" s="58"/>
      <c r="X37" s="58"/>
    </row>
    <row r="38" spans="1:24" ht="27" customHeight="1">
      <c r="A38" s="43" t="s">
        <v>166</v>
      </c>
      <c r="B38" s="24" t="s">
        <v>70</v>
      </c>
      <c r="C38" s="24" t="s">
        <v>71</v>
      </c>
      <c r="D38" s="17" t="s">
        <v>167</v>
      </c>
      <c r="E38" s="26" t="s">
        <v>24</v>
      </c>
      <c r="F38" s="34"/>
      <c r="G38" s="35"/>
      <c r="H38" s="24"/>
      <c r="I38" s="14"/>
      <c r="J38" s="14"/>
      <c r="K38" s="6"/>
      <c r="L38" s="35"/>
      <c r="M38" s="24"/>
      <c r="N38" s="5"/>
      <c r="O38" s="14" t="s">
        <v>108</v>
      </c>
      <c r="P38" s="56">
        <v>2460</v>
      </c>
      <c r="Q38" s="57">
        <v>43861</v>
      </c>
      <c r="R38" s="57">
        <v>43861</v>
      </c>
      <c r="S38" s="70"/>
      <c r="T38" s="58"/>
      <c r="U38" s="72" t="s">
        <v>429</v>
      </c>
      <c r="V38" s="58"/>
      <c r="W38" s="58"/>
      <c r="X38" s="58"/>
    </row>
    <row r="39" spans="1:24" ht="27" customHeight="1">
      <c r="A39" s="43" t="s">
        <v>168</v>
      </c>
      <c r="B39" s="24" t="s">
        <v>70</v>
      </c>
      <c r="C39" s="24" t="s">
        <v>71</v>
      </c>
      <c r="D39" s="17" t="s">
        <v>107</v>
      </c>
      <c r="E39" s="26" t="s">
        <v>24</v>
      </c>
      <c r="F39" s="34"/>
      <c r="G39" s="35"/>
      <c r="H39" s="28"/>
      <c r="I39" s="14"/>
      <c r="J39" s="14"/>
      <c r="K39" s="6"/>
      <c r="L39" s="35"/>
      <c r="M39" s="28"/>
      <c r="N39" s="5"/>
      <c r="O39" s="14" t="s">
        <v>444</v>
      </c>
      <c r="P39" s="83">
        <v>498.28</v>
      </c>
      <c r="Q39" s="57">
        <v>43861</v>
      </c>
      <c r="R39" s="57">
        <v>43866</v>
      </c>
      <c r="S39" s="83">
        <v>498.28</v>
      </c>
      <c r="T39" s="58"/>
      <c r="U39" s="72" t="s">
        <v>494</v>
      </c>
      <c r="V39" s="58"/>
      <c r="W39" s="58"/>
      <c r="X39" s="58"/>
    </row>
    <row r="40" spans="1:24" ht="27" customHeight="1">
      <c r="A40" s="43" t="s">
        <v>171</v>
      </c>
      <c r="B40" s="24" t="s">
        <v>70</v>
      </c>
      <c r="C40" s="24" t="s">
        <v>71</v>
      </c>
      <c r="D40" s="17" t="s">
        <v>172</v>
      </c>
      <c r="E40" s="26" t="s">
        <v>24</v>
      </c>
      <c r="F40" s="34"/>
      <c r="G40" s="35"/>
      <c r="H40" s="28"/>
      <c r="I40" s="14"/>
      <c r="J40" s="14"/>
      <c r="K40" s="6"/>
      <c r="L40" s="35"/>
      <c r="M40" s="28"/>
      <c r="N40" s="5"/>
      <c r="O40" s="14" t="s">
        <v>146</v>
      </c>
      <c r="P40" s="83">
        <v>1368.26</v>
      </c>
      <c r="Q40" s="57">
        <v>43861</v>
      </c>
      <c r="R40" s="57">
        <v>43866</v>
      </c>
      <c r="S40" s="83">
        <v>1368.26</v>
      </c>
      <c r="T40" s="58"/>
      <c r="U40" s="58" t="s">
        <v>307</v>
      </c>
      <c r="V40" s="58"/>
      <c r="W40" s="58"/>
      <c r="X40" s="58"/>
    </row>
    <row r="41" spans="1:24" ht="27" customHeight="1">
      <c r="A41" s="43" t="s">
        <v>173</v>
      </c>
      <c r="B41" s="24" t="s">
        <v>70</v>
      </c>
      <c r="C41" s="24" t="s">
        <v>71</v>
      </c>
      <c r="D41" s="17" t="s">
        <v>174</v>
      </c>
      <c r="E41" s="26" t="s">
        <v>24</v>
      </c>
      <c r="F41" s="34"/>
      <c r="G41" s="35"/>
      <c r="H41" s="24"/>
      <c r="I41" s="14"/>
      <c r="J41" s="14"/>
      <c r="K41" s="6"/>
      <c r="L41" s="35"/>
      <c r="M41" s="24"/>
      <c r="N41" s="5"/>
      <c r="O41" s="14" t="s">
        <v>175</v>
      </c>
      <c r="P41" s="56">
        <v>485</v>
      </c>
      <c r="Q41" s="57">
        <v>43861</v>
      </c>
      <c r="R41" s="57">
        <v>43866</v>
      </c>
      <c r="S41" s="70"/>
      <c r="T41" s="58"/>
      <c r="U41" s="72" t="s">
        <v>245</v>
      </c>
      <c r="V41" s="58"/>
      <c r="W41" s="58"/>
      <c r="X41" s="58"/>
    </row>
    <row r="42" spans="1:24" ht="27" customHeight="1">
      <c r="A42" s="43" t="s">
        <v>176</v>
      </c>
      <c r="B42" s="24" t="s">
        <v>70</v>
      </c>
      <c r="C42" s="24" t="s">
        <v>71</v>
      </c>
      <c r="D42" s="17" t="s">
        <v>177</v>
      </c>
      <c r="E42" s="26" t="s">
        <v>24</v>
      </c>
      <c r="F42" s="34"/>
      <c r="G42" s="35"/>
      <c r="H42" s="67"/>
      <c r="I42" s="14"/>
      <c r="J42" s="14"/>
      <c r="K42" s="6"/>
      <c r="L42" s="35"/>
      <c r="M42" s="67"/>
      <c r="N42" s="5"/>
      <c r="O42" s="14" t="s">
        <v>178</v>
      </c>
      <c r="P42" s="83">
        <v>1145.38</v>
      </c>
      <c r="Q42" s="57">
        <v>43861</v>
      </c>
      <c r="R42" s="57">
        <v>43868</v>
      </c>
      <c r="S42" s="83">
        <v>1145.38</v>
      </c>
      <c r="T42" s="58"/>
      <c r="U42" s="71" t="s">
        <v>487</v>
      </c>
      <c r="V42" s="58"/>
      <c r="W42" s="58"/>
      <c r="X42" s="58"/>
    </row>
    <row r="43" spans="1:24" ht="27" customHeight="1">
      <c r="A43" s="43" t="s">
        <v>445</v>
      </c>
      <c r="B43" s="24" t="s">
        <v>70</v>
      </c>
      <c r="C43" s="24" t="s">
        <v>71</v>
      </c>
      <c r="D43" s="17" t="s">
        <v>179</v>
      </c>
      <c r="E43" s="26" t="s">
        <v>24</v>
      </c>
      <c r="F43" s="34"/>
      <c r="G43" s="35"/>
      <c r="H43" s="67"/>
      <c r="I43" s="14"/>
      <c r="J43" s="14"/>
      <c r="K43" s="6"/>
      <c r="L43" s="35"/>
      <c r="M43" s="67"/>
      <c r="N43" s="5"/>
      <c r="O43" s="14" t="s">
        <v>139</v>
      </c>
      <c r="P43" s="56">
        <v>1570</v>
      </c>
      <c r="Q43" s="57">
        <v>43861</v>
      </c>
      <c r="R43" s="57">
        <v>43861</v>
      </c>
      <c r="S43" s="70"/>
      <c r="T43" s="58"/>
      <c r="U43" s="71" t="s">
        <v>480</v>
      </c>
      <c r="V43" s="58"/>
      <c r="W43" s="58"/>
      <c r="X43" s="58"/>
    </row>
    <row r="44" spans="1:24" ht="27" customHeight="1">
      <c r="A44" s="43" t="s">
        <v>200</v>
      </c>
      <c r="B44" s="24" t="s">
        <v>70</v>
      </c>
      <c r="C44" s="24" t="s">
        <v>71</v>
      </c>
      <c r="D44" s="73" t="s">
        <v>83</v>
      </c>
      <c r="E44" s="49" t="s">
        <v>27</v>
      </c>
      <c r="F44" s="50"/>
      <c r="G44" s="51"/>
      <c r="H44" s="74"/>
      <c r="I44" s="75"/>
      <c r="J44" s="53"/>
      <c r="K44" s="54"/>
      <c r="L44" s="51"/>
      <c r="M44" s="74"/>
      <c r="N44" s="55"/>
      <c r="O44" s="53" t="s">
        <v>84</v>
      </c>
      <c r="P44" s="83">
        <v>5986.01</v>
      </c>
      <c r="Q44" s="57">
        <v>43864</v>
      </c>
      <c r="R44" s="57">
        <v>43872</v>
      </c>
      <c r="S44" s="83">
        <v>5986.01</v>
      </c>
      <c r="T44" s="58"/>
      <c r="U44" s="71" t="s">
        <v>446</v>
      </c>
      <c r="V44" s="58"/>
      <c r="W44" s="58"/>
      <c r="X44" s="58"/>
    </row>
    <row r="45" spans="1:24" ht="27" customHeight="1">
      <c r="A45" s="43" t="s">
        <v>180</v>
      </c>
      <c r="B45" s="24" t="s">
        <v>70</v>
      </c>
      <c r="C45" s="24" t="s">
        <v>71</v>
      </c>
      <c r="D45" s="7" t="s">
        <v>181</v>
      </c>
      <c r="E45" s="26" t="s">
        <v>24</v>
      </c>
      <c r="F45" s="34"/>
      <c r="G45" s="35"/>
      <c r="H45" s="28"/>
      <c r="I45" s="14"/>
      <c r="J45" s="14"/>
      <c r="K45" s="6"/>
      <c r="L45" s="35"/>
      <c r="M45" s="28"/>
      <c r="N45" s="5"/>
      <c r="O45" s="14" t="s">
        <v>182</v>
      </c>
      <c r="P45" s="83">
        <v>150</v>
      </c>
      <c r="Q45" s="57">
        <v>43865</v>
      </c>
      <c r="R45" s="57">
        <v>43865</v>
      </c>
      <c r="S45" s="83">
        <v>150</v>
      </c>
      <c r="T45" s="58"/>
      <c r="U45" s="58"/>
      <c r="V45" s="58"/>
      <c r="W45" s="58"/>
      <c r="X45" s="58"/>
    </row>
    <row r="46" spans="1:24" ht="27" customHeight="1">
      <c r="A46" s="43" t="s">
        <v>447</v>
      </c>
      <c r="B46" s="24"/>
      <c r="C46" s="24"/>
      <c r="D46" s="7" t="s">
        <v>448</v>
      </c>
      <c r="E46" s="26" t="s">
        <v>24</v>
      </c>
      <c r="F46" s="34"/>
      <c r="G46" s="35"/>
      <c r="H46" s="28"/>
      <c r="I46" s="14"/>
      <c r="J46" s="14"/>
      <c r="K46" s="6"/>
      <c r="L46" s="35"/>
      <c r="M46" s="69" t="s">
        <v>505</v>
      </c>
      <c r="N46" s="5"/>
      <c r="O46" s="53" t="s">
        <v>449</v>
      </c>
      <c r="P46" s="83">
        <v>8742</v>
      </c>
      <c r="Q46" s="57">
        <v>43866</v>
      </c>
      <c r="R46" s="57">
        <v>43866</v>
      </c>
      <c r="S46" s="83">
        <v>8742</v>
      </c>
      <c r="T46" s="58"/>
      <c r="U46" s="58"/>
      <c r="V46" s="58"/>
      <c r="W46" s="58"/>
      <c r="X46" s="58"/>
    </row>
    <row r="47" spans="1:24" ht="27" customHeight="1">
      <c r="A47" s="43" t="s">
        <v>183</v>
      </c>
      <c r="B47" s="24" t="s">
        <v>70</v>
      </c>
      <c r="C47" s="24" t="s">
        <v>71</v>
      </c>
      <c r="D47" s="17" t="s">
        <v>184</v>
      </c>
      <c r="E47" s="26" t="s">
        <v>24</v>
      </c>
      <c r="F47" s="34"/>
      <c r="G47" s="35"/>
      <c r="H47" s="24"/>
      <c r="I47" s="14"/>
      <c r="J47" s="14"/>
      <c r="K47" s="6"/>
      <c r="L47" s="35"/>
      <c r="M47" s="24"/>
      <c r="N47" s="5"/>
      <c r="O47" s="14" t="s">
        <v>185</v>
      </c>
      <c r="P47" s="56">
        <v>6230</v>
      </c>
      <c r="Q47" s="57">
        <v>43868</v>
      </c>
      <c r="R47" s="57">
        <v>44261</v>
      </c>
      <c r="S47" s="70">
        <v>623</v>
      </c>
      <c r="T47" s="58"/>
      <c r="U47" s="58"/>
      <c r="V47" s="58"/>
      <c r="W47" s="58"/>
      <c r="X47" s="58"/>
    </row>
    <row r="48" spans="1:24" ht="27" customHeight="1">
      <c r="A48" s="43" t="s">
        <v>186</v>
      </c>
      <c r="B48" s="24" t="s">
        <v>70</v>
      </c>
      <c r="C48" s="24" t="s">
        <v>71</v>
      </c>
      <c r="D48" s="7" t="s">
        <v>187</v>
      </c>
      <c r="E48" s="26" t="s">
        <v>24</v>
      </c>
      <c r="F48" s="34"/>
      <c r="G48" s="35"/>
      <c r="H48" s="28"/>
      <c r="I48" s="14"/>
      <c r="J48" s="14"/>
      <c r="K48" s="6"/>
      <c r="L48" s="35"/>
      <c r="M48" s="28"/>
      <c r="N48" s="5"/>
      <c r="O48" s="14" t="s">
        <v>185</v>
      </c>
      <c r="P48" s="56">
        <v>21362.68</v>
      </c>
      <c r="Q48" s="57">
        <v>43868</v>
      </c>
      <c r="R48" s="57">
        <v>44261</v>
      </c>
      <c r="S48" s="70">
        <v>2136.27</v>
      </c>
      <c r="T48" s="58"/>
      <c r="U48" s="58"/>
      <c r="V48" s="58"/>
      <c r="W48" s="58"/>
      <c r="X48" s="58"/>
    </row>
    <row r="49" spans="1:24" ht="27" customHeight="1">
      <c r="A49" s="76" t="s">
        <v>188</v>
      </c>
      <c r="B49" s="24" t="s">
        <v>70</v>
      </c>
      <c r="C49" s="24" t="s">
        <v>71</v>
      </c>
      <c r="D49" s="7" t="s">
        <v>189</v>
      </c>
      <c r="E49" s="26" t="s">
        <v>24</v>
      </c>
      <c r="F49" s="34"/>
      <c r="G49" s="35"/>
      <c r="H49" s="28"/>
      <c r="I49" s="14"/>
      <c r="J49" s="14"/>
      <c r="K49" s="6"/>
      <c r="L49" s="35"/>
      <c r="M49" s="28"/>
      <c r="N49" s="5"/>
      <c r="O49" s="14" t="s">
        <v>185</v>
      </c>
      <c r="P49" s="56">
        <v>8738.7</v>
      </c>
      <c r="Q49" s="57">
        <v>43868</v>
      </c>
      <c r="R49" s="57">
        <v>44261</v>
      </c>
      <c r="S49" s="70">
        <v>873.87</v>
      </c>
      <c r="T49" s="58"/>
      <c r="U49" s="58"/>
      <c r="V49" s="58"/>
      <c r="W49" s="58"/>
      <c r="X49" s="58"/>
    </row>
    <row r="50" spans="1:24" ht="27" customHeight="1">
      <c r="A50" s="76" t="s">
        <v>190</v>
      </c>
      <c r="B50" s="24" t="s">
        <v>70</v>
      </c>
      <c r="C50" s="24" t="s">
        <v>71</v>
      </c>
      <c r="D50" s="17" t="s">
        <v>191</v>
      </c>
      <c r="E50" s="26" t="s">
        <v>24</v>
      </c>
      <c r="F50" s="34"/>
      <c r="G50" s="35"/>
      <c r="H50" s="28"/>
      <c r="I50" s="14"/>
      <c r="J50" s="14"/>
      <c r="K50" s="6"/>
      <c r="L50" s="35"/>
      <c r="M50" s="28"/>
      <c r="N50" s="5"/>
      <c r="O50" s="14" t="s">
        <v>185</v>
      </c>
      <c r="P50" s="56">
        <v>6785.9</v>
      </c>
      <c r="Q50" s="57">
        <v>43868</v>
      </c>
      <c r="R50" s="57">
        <v>44261</v>
      </c>
      <c r="S50" s="70">
        <v>678.59</v>
      </c>
      <c r="T50" s="58"/>
      <c r="U50" s="58"/>
      <c r="V50" s="58"/>
      <c r="W50" s="58"/>
      <c r="X50" s="58"/>
    </row>
    <row r="51" spans="1:24" ht="27" customHeight="1">
      <c r="A51" s="76" t="s">
        <v>193</v>
      </c>
      <c r="B51" s="24" t="s">
        <v>70</v>
      </c>
      <c r="C51" s="24" t="s">
        <v>71</v>
      </c>
      <c r="D51" s="17" t="s">
        <v>177</v>
      </c>
      <c r="E51" s="26" t="s">
        <v>24</v>
      </c>
      <c r="F51" s="34"/>
      <c r="G51" s="35"/>
      <c r="H51" s="24"/>
      <c r="I51" s="14"/>
      <c r="J51" s="14"/>
      <c r="K51" s="6"/>
      <c r="L51" s="35"/>
      <c r="M51" s="24"/>
      <c r="N51" s="5"/>
      <c r="O51" s="14" t="s">
        <v>178</v>
      </c>
      <c r="P51" s="56">
        <v>1250.28</v>
      </c>
      <c r="Q51" s="57">
        <v>43868</v>
      </c>
      <c r="R51" s="57">
        <v>43876</v>
      </c>
      <c r="S51" s="70"/>
      <c r="T51" s="58"/>
      <c r="U51" s="71" t="s">
        <v>488</v>
      </c>
      <c r="V51" s="58"/>
      <c r="W51" s="58"/>
      <c r="X51" s="58"/>
    </row>
    <row r="52" spans="1:24" ht="27" customHeight="1">
      <c r="A52" s="76" t="s">
        <v>192</v>
      </c>
      <c r="B52" s="24" t="s">
        <v>70</v>
      </c>
      <c r="C52" s="24" t="s">
        <v>71</v>
      </c>
      <c r="D52" s="17" t="s">
        <v>172</v>
      </c>
      <c r="E52" s="26" t="s">
        <v>27</v>
      </c>
      <c r="F52" s="34"/>
      <c r="G52" s="35"/>
      <c r="H52" s="29"/>
      <c r="I52" s="14"/>
      <c r="J52" s="14"/>
      <c r="K52" s="6"/>
      <c r="L52" s="35"/>
      <c r="M52" s="29"/>
      <c r="N52" s="5"/>
      <c r="O52" s="14" t="s">
        <v>146</v>
      </c>
      <c r="P52" s="56">
        <v>760</v>
      </c>
      <c r="Q52" s="57">
        <v>43868</v>
      </c>
      <c r="R52" s="57">
        <v>43876</v>
      </c>
      <c r="S52" s="70"/>
      <c r="T52" s="58"/>
      <c r="U52" s="71" t="s">
        <v>335</v>
      </c>
      <c r="V52" s="58"/>
      <c r="W52" s="58"/>
      <c r="X52" s="58"/>
    </row>
    <row r="53" spans="1:24" ht="27" customHeight="1">
      <c r="A53" s="76" t="s">
        <v>199</v>
      </c>
      <c r="B53" s="24" t="s">
        <v>70</v>
      </c>
      <c r="C53" s="24" t="s">
        <v>71</v>
      </c>
      <c r="D53" s="17" t="s">
        <v>83</v>
      </c>
      <c r="E53" s="49" t="s">
        <v>27</v>
      </c>
      <c r="F53" s="34"/>
      <c r="G53" s="35"/>
      <c r="H53" s="24"/>
      <c r="I53" s="14"/>
      <c r="J53" s="14"/>
      <c r="K53" s="6"/>
      <c r="L53" s="35"/>
      <c r="M53" s="24"/>
      <c r="N53" s="5"/>
      <c r="O53" s="5" t="s">
        <v>84</v>
      </c>
      <c r="P53" s="83">
        <v>6503.31</v>
      </c>
      <c r="Q53" s="57">
        <v>43871</v>
      </c>
      <c r="R53" s="57">
        <v>43879</v>
      </c>
      <c r="S53" s="83">
        <v>6503.31</v>
      </c>
      <c r="T53" s="58"/>
      <c r="U53" s="71" t="s">
        <v>497</v>
      </c>
      <c r="V53" s="58"/>
      <c r="W53" s="58"/>
      <c r="X53" s="58"/>
    </row>
    <row r="54" spans="1:24" ht="27" customHeight="1">
      <c r="A54" s="76" t="s">
        <v>194</v>
      </c>
      <c r="B54" s="24" t="s">
        <v>70</v>
      </c>
      <c r="C54" s="24" t="s">
        <v>71</v>
      </c>
      <c r="D54" s="17" t="s">
        <v>196</v>
      </c>
      <c r="E54" s="26" t="s">
        <v>24</v>
      </c>
      <c r="F54" s="34"/>
      <c r="G54" s="35"/>
      <c r="H54" s="24"/>
      <c r="I54" s="14"/>
      <c r="J54" s="5"/>
      <c r="K54" s="6"/>
      <c r="L54" s="35"/>
      <c r="M54" s="24"/>
      <c r="N54" s="5"/>
      <c r="O54" s="5" t="s">
        <v>195</v>
      </c>
      <c r="P54" s="83">
        <v>979.68</v>
      </c>
      <c r="Q54" s="57">
        <v>43873</v>
      </c>
      <c r="R54" s="57">
        <v>43876</v>
      </c>
      <c r="S54" s="83">
        <v>979.68</v>
      </c>
      <c r="T54" s="58"/>
      <c r="U54" s="71" t="s">
        <v>450</v>
      </c>
      <c r="V54" s="58"/>
      <c r="W54" s="58"/>
      <c r="X54" s="58"/>
    </row>
    <row r="55" spans="1:24" ht="27" customHeight="1">
      <c r="A55" s="76" t="s">
        <v>198</v>
      </c>
      <c r="B55" s="47" t="s">
        <v>70</v>
      </c>
      <c r="C55" s="47" t="s">
        <v>71</v>
      </c>
      <c r="D55" s="73" t="s">
        <v>172</v>
      </c>
      <c r="E55" s="49" t="s">
        <v>24</v>
      </c>
      <c r="F55" s="76"/>
      <c r="G55" s="76"/>
      <c r="H55" s="76"/>
      <c r="I55" s="76"/>
      <c r="J55" s="76"/>
      <c r="K55" s="76"/>
      <c r="L55" s="76"/>
      <c r="M55" s="55"/>
      <c r="N55" s="76"/>
      <c r="O55" s="55" t="s">
        <v>170</v>
      </c>
      <c r="P55" s="83">
        <v>285</v>
      </c>
      <c r="Q55" s="57">
        <v>43874</v>
      </c>
      <c r="R55" s="57">
        <v>43874</v>
      </c>
      <c r="S55" s="83">
        <v>285</v>
      </c>
      <c r="T55" s="58"/>
      <c r="U55" s="58"/>
      <c r="V55" s="58"/>
      <c r="W55" s="58"/>
      <c r="X55" s="58"/>
    </row>
    <row r="56" spans="1:24" ht="27" customHeight="1">
      <c r="A56" s="43" t="s">
        <v>206</v>
      </c>
      <c r="B56" s="24" t="s">
        <v>70</v>
      </c>
      <c r="C56" s="24" t="s">
        <v>71</v>
      </c>
      <c r="D56" s="17" t="s">
        <v>207</v>
      </c>
      <c r="E56" s="26" t="s">
        <v>24</v>
      </c>
      <c r="F56" s="34"/>
      <c r="G56" s="35"/>
      <c r="H56" s="65"/>
      <c r="I56" s="14"/>
      <c r="J56" s="14"/>
      <c r="K56" s="6"/>
      <c r="L56" s="35"/>
      <c r="M56" s="65"/>
      <c r="N56" s="5"/>
      <c r="O56" s="14" t="s">
        <v>334</v>
      </c>
      <c r="P56" s="83">
        <v>1500</v>
      </c>
      <c r="Q56" s="57">
        <v>43875</v>
      </c>
      <c r="R56" s="57">
        <v>43875</v>
      </c>
      <c r="S56" s="83">
        <v>1500</v>
      </c>
      <c r="T56" s="58"/>
      <c r="U56" s="58"/>
      <c r="V56" s="58"/>
      <c r="W56" s="58"/>
      <c r="X56" s="58"/>
    </row>
    <row r="57" spans="1:24" ht="27" customHeight="1">
      <c r="A57" s="76" t="s">
        <v>208</v>
      </c>
      <c r="B57" s="47" t="s">
        <v>70</v>
      </c>
      <c r="C57" s="47" t="s">
        <v>71</v>
      </c>
      <c r="D57" s="73" t="s">
        <v>83</v>
      </c>
      <c r="E57" s="49" t="s">
        <v>27</v>
      </c>
      <c r="F57" s="76"/>
      <c r="G57" s="76"/>
      <c r="H57" s="76"/>
      <c r="I57" s="76"/>
      <c r="J57" s="76"/>
      <c r="K57" s="76"/>
      <c r="L57" s="76"/>
      <c r="M57" s="55"/>
      <c r="N57" s="76"/>
      <c r="O57" s="55" t="s">
        <v>84</v>
      </c>
      <c r="P57" s="83">
        <v>6056.51</v>
      </c>
      <c r="Q57" s="57">
        <v>43879</v>
      </c>
      <c r="R57" s="57">
        <v>43886</v>
      </c>
      <c r="S57" s="83">
        <v>6056.51</v>
      </c>
      <c r="T57" s="58"/>
      <c r="U57" s="72" t="s">
        <v>498</v>
      </c>
      <c r="V57" s="58"/>
      <c r="W57" s="58"/>
      <c r="X57" s="58"/>
    </row>
    <row r="58" spans="1:24" ht="27" customHeight="1">
      <c r="A58" s="76" t="s">
        <v>209</v>
      </c>
      <c r="B58" s="47" t="s">
        <v>70</v>
      </c>
      <c r="C58" s="47" t="s">
        <v>71</v>
      </c>
      <c r="D58" s="73" t="s">
        <v>210</v>
      </c>
      <c r="E58" s="49" t="s">
        <v>24</v>
      </c>
      <c r="F58" s="76"/>
      <c r="G58" s="76"/>
      <c r="H58" s="76"/>
      <c r="I58" s="76"/>
      <c r="J58" s="76"/>
      <c r="K58" s="76"/>
      <c r="L58" s="76"/>
      <c r="M58" s="55"/>
      <c r="N58" s="76"/>
      <c r="O58" s="55" t="s">
        <v>80</v>
      </c>
      <c r="P58" s="83">
        <v>100</v>
      </c>
      <c r="Q58" s="57">
        <v>43879</v>
      </c>
      <c r="R58" s="57">
        <v>43886</v>
      </c>
      <c r="S58" s="83">
        <v>100</v>
      </c>
      <c r="T58" s="58"/>
      <c r="U58" s="71" t="s">
        <v>211</v>
      </c>
      <c r="V58" s="58"/>
      <c r="W58" s="58"/>
      <c r="X58" s="58"/>
    </row>
    <row r="59" spans="1:24" ht="27" customHeight="1">
      <c r="A59" s="76" t="s">
        <v>212</v>
      </c>
      <c r="B59" s="47" t="s">
        <v>70</v>
      </c>
      <c r="C59" s="47" t="s">
        <v>71</v>
      </c>
      <c r="D59" s="73" t="s">
        <v>96</v>
      </c>
      <c r="E59" s="49" t="s">
        <v>24</v>
      </c>
      <c r="F59" s="76"/>
      <c r="G59" s="76"/>
      <c r="H59" s="76"/>
      <c r="I59" s="76"/>
      <c r="J59" s="76"/>
      <c r="K59" s="76"/>
      <c r="L59" s="76"/>
      <c r="M59" s="55"/>
      <c r="N59" s="53"/>
      <c r="O59" s="55" t="s">
        <v>213</v>
      </c>
      <c r="P59" s="83">
        <v>754.95</v>
      </c>
      <c r="Q59" s="57">
        <v>43880</v>
      </c>
      <c r="R59" s="57">
        <v>43880</v>
      </c>
      <c r="S59" s="83">
        <v>754.95</v>
      </c>
      <c r="T59" s="58"/>
      <c r="U59" s="58" t="s">
        <v>214</v>
      </c>
      <c r="V59" s="58"/>
      <c r="W59" s="58"/>
      <c r="X59" s="58"/>
    </row>
    <row r="60" spans="1:24" ht="27" customHeight="1">
      <c r="A60" s="76" t="s">
        <v>215</v>
      </c>
      <c r="B60" s="47" t="s">
        <v>70</v>
      </c>
      <c r="C60" s="47" t="s">
        <v>71</v>
      </c>
      <c r="D60" s="73" t="s">
        <v>216</v>
      </c>
      <c r="E60" s="49" t="s">
        <v>24</v>
      </c>
      <c r="F60" s="50"/>
      <c r="G60" s="51"/>
      <c r="H60" s="59"/>
      <c r="I60" s="53"/>
      <c r="J60" s="53"/>
      <c r="K60" s="54"/>
      <c r="L60" s="51"/>
      <c r="M60" s="55"/>
      <c r="N60" s="53"/>
      <c r="O60" s="55" t="s">
        <v>217</v>
      </c>
      <c r="P60" s="83">
        <v>460</v>
      </c>
      <c r="Q60" s="57">
        <v>43880</v>
      </c>
      <c r="R60" s="57">
        <v>43880</v>
      </c>
      <c r="S60" s="83">
        <v>460</v>
      </c>
      <c r="T60" s="58"/>
      <c r="U60" s="58"/>
      <c r="V60" s="58"/>
      <c r="W60" s="58"/>
      <c r="X60" s="58"/>
    </row>
    <row r="61" spans="1:24" ht="27" customHeight="1">
      <c r="A61" s="76" t="s">
        <v>218</v>
      </c>
      <c r="B61" s="47" t="s">
        <v>70</v>
      </c>
      <c r="C61" s="47" t="s">
        <v>71</v>
      </c>
      <c r="D61" s="73" t="s">
        <v>107</v>
      </c>
      <c r="E61" s="49" t="s">
        <v>24</v>
      </c>
      <c r="F61" s="50"/>
      <c r="G61" s="51"/>
      <c r="H61" s="59"/>
      <c r="I61" s="53"/>
      <c r="J61" s="53"/>
      <c r="K61" s="54"/>
      <c r="L61" s="51"/>
      <c r="M61" s="55"/>
      <c r="N61" s="53"/>
      <c r="O61" s="55" t="s">
        <v>113</v>
      </c>
      <c r="P61" s="83">
        <v>2043.1</v>
      </c>
      <c r="Q61" s="57">
        <v>43882</v>
      </c>
      <c r="R61" s="57">
        <v>43882</v>
      </c>
      <c r="S61" s="83">
        <v>2043.1</v>
      </c>
      <c r="T61" s="58"/>
      <c r="U61" s="58" t="s">
        <v>219</v>
      </c>
      <c r="V61" s="58"/>
      <c r="W61" s="58"/>
      <c r="X61" s="58"/>
    </row>
    <row r="62" spans="1:24" ht="27" customHeight="1">
      <c r="A62" s="43" t="s">
        <v>220</v>
      </c>
      <c r="B62" s="24" t="s">
        <v>70</v>
      </c>
      <c r="C62" s="24" t="s">
        <v>71</v>
      </c>
      <c r="D62" s="17" t="s">
        <v>86</v>
      </c>
      <c r="E62" s="26" t="s">
        <v>24</v>
      </c>
      <c r="F62" s="34"/>
      <c r="G62" s="35"/>
      <c r="H62" s="24"/>
      <c r="I62" s="14"/>
      <c r="J62" s="14"/>
      <c r="K62" s="6"/>
      <c r="L62" s="35"/>
      <c r="M62" s="24"/>
      <c r="N62" s="14"/>
      <c r="O62" s="14" t="s">
        <v>221</v>
      </c>
      <c r="P62" s="83">
        <v>500</v>
      </c>
      <c r="Q62" s="57">
        <v>43882</v>
      </c>
      <c r="R62" s="57">
        <v>43911</v>
      </c>
      <c r="S62" s="83">
        <v>500</v>
      </c>
      <c r="T62" s="58"/>
      <c r="U62" s="58"/>
      <c r="V62" s="58"/>
      <c r="W62" s="58"/>
      <c r="X62" s="58"/>
    </row>
    <row r="63" spans="1:24" ht="27" customHeight="1">
      <c r="A63" s="43" t="s">
        <v>233</v>
      </c>
      <c r="B63" s="24" t="s">
        <v>70</v>
      </c>
      <c r="C63" s="24" t="s">
        <v>71</v>
      </c>
      <c r="D63" s="17" t="s">
        <v>451</v>
      </c>
      <c r="E63" s="26" t="s">
        <v>24</v>
      </c>
      <c r="F63" s="34"/>
      <c r="G63" s="35"/>
      <c r="H63" s="28"/>
      <c r="I63" s="14"/>
      <c r="J63" s="5"/>
      <c r="K63" s="6"/>
      <c r="L63" s="35"/>
      <c r="M63" s="28"/>
      <c r="N63" s="5"/>
      <c r="O63" s="5" t="s">
        <v>234</v>
      </c>
      <c r="P63" s="56">
        <v>86.99</v>
      </c>
      <c r="Q63" s="57">
        <v>43885</v>
      </c>
      <c r="R63" s="57">
        <v>43885</v>
      </c>
      <c r="S63" s="70"/>
      <c r="T63" s="58"/>
      <c r="U63" s="72" t="s">
        <v>504</v>
      </c>
      <c r="V63" s="58"/>
      <c r="W63" s="58"/>
      <c r="X63" s="58"/>
    </row>
    <row r="64" spans="1:24" ht="27" customHeight="1">
      <c r="A64" s="43" t="s">
        <v>230</v>
      </c>
      <c r="B64" s="24" t="s">
        <v>70</v>
      </c>
      <c r="C64" s="24" t="s">
        <v>71</v>
      </c>
      <c r="D64" s="17" t="s">
        <v>231</v>
      </c>
      <c r="E64" s="26" t="s">
        <v>24</v>
      </c>
      <c r="F64" s="34"/>
      <c r="G64" s="35"/>
      <c r="H64" s="24"/>
      <c r="I64" s="14"/>
      <c r="J64" s="5"/>
      <c r="K64" s="6"/>
      <c r="L64" s="35"/>
      <c r="M64" s="24"/>
      <c r="N64" s="5"/>
      <c r="O64" s="5" t="s">
        <v>130</v>
      </c>
      <c r="P64" s="56">
        <v>350</v>
      </c>
      <c r="Q64" s="57">
        <v>43885</v>
      </c>
      <c r="R64" s="57">
        <v>43885</v>
      </c>
      <c r="S64" s="70"/>
      <c r="T64" s="58"/>
      <c r="U64" s="58"/>
      <c r="V64" s="58"/>
      <c r="W64" s="58"/>
      <c r="X64" s="58"/>
    </row>
    <row r="65" spans="1:24" ht="27" customHeight="1">
      <c r="A65" s="43" t="s">
        <v>228</v>
      </c>
      <c r="B65" s="24" t="s">
        <v>70</v>
      </c>
      <c r="C65" s="24" t="s">
        <v>71</v>
      </c>
      <c r="D65" s="17" t="s">
        <v>229</v>
      </c>
      <c r="E65" s="26" t="s">
        <v>24</v>
      </c>
      <c r="F65" s="34"/>
      <c r="G65" s="35"/>
      <c r="H65" s="28"/>
      <c r="I65" s="14"/>
      <c r="J65" s="14"/>
      <c r="K65" s="6"/>
      <c r="L65" s="35"/>
      <c r="M65" s="28"/>
      <c r="N65" s="5"/>
      <c r="O65" s="14" t="s">
        <v>444</v>
      </c>
      <c r="P65" s="56">
        <v>290.7</v>
      </c>
      <c r="Q65" s="57">
        <v>43885</v>
      </c>
      <c r="R65" s="57">
        <v>43885</v>
      </c>
      <c r="S65" s="70"/>
      <c r="T65" s="58"/>
      <c r="U65" s="71" t="s">
        <v>495</v>
      </c>
      <c r="V65" s="58"/>
      <c r="W65" s="58"/>
      <c r="X65" s="58"/>
    </row>
    <row r="66" spans="1:24" ht="27" customHeight="1">
      <c r="A66" s="43" t="s">
        <v>226</v>
      </c>
      <c r="B66" s="24" t="s">
        <v>70</v>
      </c>
      <c r="C66" s="24" t="s">
        <v>71</v>
      </c>
      <c r="D66" s="17" t="s">
        <v>172</v>
      </c>
      <c r="E66" s="26" t="s">
        <v>24</v>
      </c>
      <c r="F66" s="34"/>
      <c r="G66" s="35"/>
      <c r="H66" s="24"/>
      <c r="I66" s="14"/>
      <c r="J66" s="14"/>
      <c r="K66" s="6"/>
      <c r="L66" s="35"/>
      <c r="M66" s="24"/>
      <c r="N66" s="5"/>
      <c r="O66" s="14" t="s">
        <v>227</v>
      </c>
      <c r="P66" s="83">
        <v>1799.55</v>
      </c>
      <c r="Q66" s="57">
        <v>43885</v>
      </c>
      <c r="R66" s="57">
        <v>43885</v>
      </c>
      <c r="S66" s="83">
        <v>1799.55</v>
      </c>
      <c r="T66" s="58"/>
      <c r="U66" s="58"/>
      <c r="V66" s="58"/>
      <c r="W66" s="58"/>
      <c r="X66" s="58"/>
    </row>
    <row r="67" spans="1:24" ht="27" customHeight="1">
      <c r="A67" s="43" t="s">
        <v>225</v>
      </c>
      <c r="B67" s="24" t="s">
        <v>70</v>
      </c>
      <c r="C67" s="24" t="s">
        <v>71</v>
      </c>
      <c r="D67" s="17" t="s">
        <v>172</v>
      </c>
      <c r="E67" s="26" t="s">
        <v>24</v>
      </c>
      <c r="F67" s="34"/>
      <c r="G67" s="35"/>
      <c r="H67" s="28"/>
      <c r="I67" s="14"/>
      <c r="J67" s="55"/>
      <c r="K67" s="6"/>
      <c r="L67" s="35"/>
      <c r="M67" s="28"/>
      <c r="N67" s="5"/>
      <c r="O67" s="55" t="s">
        <v>146</v>
      </c>
      <c r="P67" s="56">
        <v>1940.45</v>
      </c>
      <c r="Q67" s="57">
        <v>43885</v>
      </c>
      <c r="R67" s="57">
        <v>43885</v>
      </c>
      <c r="S67" s="70"/>
      <c r="T67" s="58"/>
      <c r="U67" s="71" t="s">
        <v>428</v>
      </c>
      <c r="V67" s="58"/>
      <c r="W67" s="58"/>
      <c r="X67" s="58"/>
    </row>
    <row r="68" spans="1:24" ht="27" customHeight="1">
      <c r="A68" s="43" t="s">
        <v>222</v>
      </c>
      <c r="B68" s="24" t="s">
        <v>70</v>
      </c>
      <c r="C68" s="24" t="s">
        <v>71</v>
      </c>
      <c r="D68" s="17" t="s">
        <v>223</v>
      </c>
      <c r="E68" s="26" t="s">
        <v>24</v>
      </c>
      <c r="F68" s="34"/>
      <c r="G68" s="35"/>
      <c r="H68" s="68"/>
      <c r="I68" s="14"/>
      <c r="J68" s="14"/>
      <c r="K68" s="6"/>
      <c r="L68" s="35"/>
      <c r="M68" s="68"/>
      <c r="N68" s="5"/>
      <c r="O68" s="14" t="s">
        <v>224</v>
      </c>
      <c r="P68" s="83">
        <v>38</v>
      </c>
      <c r="Q68" s="57">
        <v>43885</v>
      </c>
      <c r="R68" s="57">
        <v>43885</v>
      </c>
      <c r="S68" s="83">
        <v>38</v>
      </c>
      <c r="T68" s="58"/>
      <c r="U68" s="78" t="s">
        <v>478</v>
      </c>
      <c r="V68" s="58"/>
      <c r="W68" s="58"/>
      <c r="X68" s="58"/>
    </row>
    <row r="69" spans="1:21" ht="27">
      <c r="A69" s="43" t="s">
        <v>452</v>
      </c>
      <c r="D69" s="73" t="s">
        <v>83</v>
      </c>
      <c r="E69" s="49" t="s">
        <v>27</v>
      </c>
      <c r="F69" s="76"/>
      <c r="G69" s="76"/>
      <c r="H69" s="76"/>
      <c r="I69" s="76"/>
      <c r="J69" s="76"/>
      <c r="K69" s="76"/>
      <c r="L69" s="76"/>
      <c r="M69" s="55"/>
      <c r="N69" s="76"/>
      <c r="O69" s="55" t="s">
        <v>84</v>
      </c>
      <c r="P69" s="56">
        <v>4239.78</v>
      </c>
      <c r="Q69" s="57">
        <v>43885</v>
      </c>
      <c r="R69" s="57">
        <v>43893</v>
      </c>
      <c r="S69" s="85"/>
      <c r="U69" s="71" t="s">
        <v>499</v>
      </c>
    </row>
    <row r="70" spans="1:24" ht="27" customHeight="1">
      <c r="A70" s="76" t="s">
        <v>235</v>
      </c>
      <c r="B70" s="47" t="s">
        <v>70</v>
      </c>
      <c r="C70" s="47" t="s">
        <v>71</v>
      </c>
      <c r="D70" s="73" t="s">
        <v>236</v>
      </c>
      <c r="E70" s="49" t="s">
        <v>24</v>
      </c>
      <c r="F70" s="50"/>
      <c r="G70" s="51"/>
      <c r="H70" s="59"/>
      <c r="I70" s="53"/>
      <c r="J70" s="53"/>
      <c r="K70" s="54"/>
      <c r="L70" s="51"/>
      <c r="M70" s="55"/>
      <c r="N70" s="53"/>
      <c r="O70" s="55" t="s">
        <v>80</v>
      </c>
      <c r="P70" s="83">
        <v>430</v>
      </c>
      <c r="Q70" s="57">
        <v>43885</v>
      </c>
      <c r="R70" s="57">
        <v>43885</v>
      </c>
      <c r="S70" s="83">
        <v>430</v>
      </c>
      <c r="T70" s="58"/>
      <c r="U70" s="58" t="s">
        <v>237</v>
      </c>
      <c r="V70" s="58"/>
      <c r="W70" s="58"/>
      <c r="X70" s="58"/>
    </row>
    <row r="71" spans="1:24" ht="27" customHeight="1">
      <c r="A71" s="76" t="s">
        <v>238</v>
      </c>
      <c r="B71" s="47" t="s">
        <v>70</v>
      </c>
      <c r="C71" s="47" t="s">
        <v>71</v>
      </c>
      <c r="D71" s="73" t="s">
        <v>96</v>
      </c>
      <c r="E71" s="49" t="s">
        <v>24</v>
      </c>
      <c r="F71" s="50"/>
      <c r="G71" s="51"/>
      <c r="H71" s="59"/>
      <c r="I71" s="53"/>
      <c r="J71" s="53"/>
      <c r="K71" s="54"/>
      <c r="L71" s="51"/>
      <c r="M71" s="55"/>
      <c r="N71" s="53"/>
      <c r="O71" s="55" t="s">
        <v>239</v>
      </c>
      <c r="P71" s="83">
        <v>190.3</v>
      </c>
      <c r="Q71" s="57">
        <v>43885</v>
      </c>
      <c r="R71" s="57">
        <v>43885</v>
      </c>
      <c r="S71" s="83">
        <v>190.3</v>
      </c>
      <c r="T71" s="58"/>
      <c r="U71" s="58"/>
      <c r="V71" s="58"/>
      <c r="W71" s="58"/>
      <c r="X71" s="58"/>
    </row>
    <row r="72" spans="1:24" ht="27" customHeight="1">
      <c r="A72" s="43" t="s">
        <v>240</v>
      </c>
      <c r="B72" s="24" t="s">
        <v>70</v>
      </c>
      <c r="C72" s="24" t="s">
        <v>71</v>
      </c>
      <c r="D72" s="17" t="s">
        <v>241</v>
      </c>
      <c r="E72" s="26" t="s">
        <v>24</v>
      </c>
      <c r="F72" s="34"/>
      <c r="G72" s="35"/>
      <c r="H72" s="24"/>
      <c r="I72" s="14"/>
      <c r="J72" s="14"/>
      <c r="K72" s="6"/>
      <c r="L72" s="35"/>
      <c r="M72" s="24"/>
      <c r="N72" s="5"/>
      <c r="O72" s="5" t="s">
        <v>185</v>
      </c>
      <c r="P72" s="56">
        <v>39600</v>
      </c>
      <c r="Q72" s="57">
        <v>43886</v>
      </c>
      <c r="R72" s="57">
        <v>43915</v>
      </c>
      <c r="S72" s="70"/>
      <c r="T72" s="58"/>
      <c r="U72" s="58"/>
      <c r="V72" s="58"/>
      <c r="W72" s="58"/>
      <c r="X72" s="58"/>
    </row>
    <row r="73" spans="1:24" ht="27" customHeight="1">
      <c r="A73" s="76" t="s">
        <v>242</v>
      </c>
      <c r="B73" s="47" t="s">
        <v>70</v>
      </c>
      <c r="C73" s="47" t="s">
        <v>71</v>
      </c>
      <c r="D73" s="73" t="s">
        <v>124</v>
      </c>
      <c r="E73" s="49" t="s">
        <v>24</v>
      </c>
      <c r="F73" s="50"/>
      <c r="G73" s="51"/>
      <c r="H73" s="59"/>
      <c r="I73" s="53"/>
      <c r="J73" s="53"/>
      <c r="K73" s="54"/>
      <c r="L73" s="51"/>
      <c r="M73" s="55"/>
      <c r="N73" s="53"/>
      <c r="O73" s="55" t="s">
        <v>113</v>
      </c>
      <c r="P73" s="83">
        <v>594.84</v>
      </c>
      <c r="Q73" s="57">
        <v>43886</v>
      </c>
      <c r="R73" s="57">
        <v>43886</v>
      </c>
      <c r="S73" s="83">
        <v>594.84</v>
      </c>
      <c r="T73" s="58"/>
      <c r="U73" s="58" t="s">
        <v>243</v>
      </c>
      <c r="V73" s="58"/>
      <c r="W73" s="58"/>
      <c r="X73" s="58"/>
    </row>
    <row r="74" spans="1:24" ht="27" customHeight="1">
      <c r="A74" s="76" t="s">
        <v>244</v>
      </c>
      <c r="B74" s="47" t="s">
        <v>70</v>
      </c>
      <c r="C74" s="47" t="s">
        <v>71</v>
      </c>
      <c r="D74" s="73" t="s">
        <v>135</v>
      </c>
      <c r="E74" s="49" t="s">
        <v>24</v>
      </c>
      <c r="F74" s="50"/>
      <c r="G74" s="51"/>
      <c r="H74" s="59"/>
      <c r="I74" s="53"/>
      <c r="J74" s="53"/>
      <c r="K74" s="54"/>
      <c r="L74" s="51"/>
      <c r="M74" s="55"/>
      <c r="N74" s="53"/>
      <c r="O74" s="55" t="s">
        <v>136</v>
      </c>
      <c r="P74" s="83">
        <v>1745</v>
      </c>
      <c r="Q74" s="57">
        <v>43886</v>
      </c>
      <c r="R74" s="57">
        <v>43886</v>
      </c>
      <c r="S74" s="83">
        <v>1745</v>
      </c>
      <c r="T74" s="58"/>
      <c r="U74" s="71" t="s">
        <v>245</v>
      </c>
      <c r="V74" s="58"/>
      <c r="W74" s="58"/>
      <c r="X74" s="58"/>
    </row>
    <row r="75" spans="1:24" ht="27" customHeight="1">
      <c r="A75" s="76" t="s">
        <v>453</v>
      </c>
      <c r="B75" s="47"/>
      <c r="C75" s="47"/>
      <c r="D75" s="73" t="s">
        <v>107</v>
      </c>
      <c r="E75" s="49" t="s">
        <v>24</v>
      </c>
      <c r="F75" s="50"/>
      <c r="G75" s="51"/>
      <c r="H75" s="59"/>
      <c r="I75" s="53"/>
      <c r="J75" s="53"/>
      <c r="K75" s="54"/>
      <c r="L75" s="51"/>
      <c r="M75" s="55"/>
      <c r="N75" s="53"/>
      <c r="O75" s="55" t="s">
        <v>454</v>
      </c>
      <c r="P75" s="83">
        <v>1618.92</v>
      </c>
      <c r="Q75" s="57">
        <v>43886</v>
      </c>
      <c r="R75" s="57">
        <v>43886</v>
      </c>
      <c r="S75" s="83">
        <v>1618.92</v>
      </c>
      <c r="T75" s="58"/>
      <c r="U75" s="71"/>
      <c r="V75" s="58"/>
      <c r="W75" s="58"/>
      <c r="X75" s="58"/>
    </row>
    <row r="76" spans="1:24" ht="27" customHeight="1">
      <c r="A76" s="76" t="s">
        <v>246</v>
      </c>
      <c r="B76" s="47" t="s">
        <v>70</v>
      </c>
      <c r="C76" s="47" t="s">
        <v>71</v>
      </c>
      <c r="D76" s="73" t="s">
        <v>124</v>
      </c>
      <c r="E76" s="49" t="s">
        <v>24</v>
      </c>
      <c r="F76" s="50"/>
      <c r="G76" s="51"/>
      <c r="H76" s="69"/>
      <c r="I76" s="53"/>
      <c r="J76" s="53"/>
      <c r="K76" s="54"/>
      <c r="L76" s="51"/>
      <c r="M76" s="55"/>
      <c r="N76" s="53"/>
      <c r="O76" s="55" t="s">
        <v>130</v>
      </c>
      <c r="P76" s="83">
        <v>700</v>
      </c>
      <c r="Q76" s="57">
        <v>43886</v>
      </c>
      <c r="R76" s="57">
        <v>43886</v>
      </c>
      <c r="S76" s="83">
        <v>700</v>
      </c>
      <c r="T76" s="58"/>
      <c r="U76" s="71" t="s">
        <v>247</v>
      </c>
      <c r="V76" s="58"/>
      <c r="W76" s="58"/>
      <c r="X76" s="58"/>
    </row>
    <row r="77" spans="1:24" ht="27" customHeight="1">
      <c r="A77" s="76" t="s">
        <v>248</v>
      </c>
      <c r="B77" s="47" t="s">
        <v>70</v>
      </c>
      <c r="C77" s="47" t="s">
        <v>71</v>
      </c>
      <c r="D77" s="73" t="s">
        <v>107</v>
      </c>
      <c r="E77" s="49" t="s">
        <v>24</v>
      </c>
      <c r="F77" s="50"/>
      <c r="G77" s="51"/>
      <c r="H77" s="59"/>
      <c r="I77" s="53"/>
      <c r="J77" s="53"/>
      <c r="K77" s="54"/>
      <c r="L77" s="51"/>
      <c r="M77" s="55"/>
      <c r="N77" s="55"/>
      <c r="O77" s="55" t="s">
        <v>139</v>
      </c>
      <c r="P77" s="83">
        <v>1284.23</v>
      </c>
      <c r="Q77" s="57">
        <v>43886</v>
      </c>
      <c r="R77" s="57">
        <v>43886</v>
      </c>
      <c r="S77" s="83">
        <v>1284.23</v>
      </c>
      <c r="T77" s="58"/>
      <c r="U77" s="58" t="s">
        <v>249</v>
      </c>
      <c r="V77" s="58"/>
      <c r="W77" s="58"/>
      <c r="X77" s="58"/>
    </row>
    <row r="78" spans="1:24" ht="27" customHeight="1">
      <c r="A78" s="43" t="s">
        <v>257</v>
      </c>
      <c r="B78" s="24" t="s">
        <v>70</v>
      </c>
      <c r="C78" s="24" t="s">
        <v>71</v>
      </c>
      <c r="D78" s="17" t="s">
        <v>255</v>
      </c>
      <c r="E78" s="26" t="s">
        <v>24</v>
      </c>
      <c r="F78" s="34"/>
      <c r="G78" s="35"/>
      <c r="H78" s="28"/>
      <c r="I78" s="14"/>
      <c r="J78" s="14"/>
      <c r="K78" s="6"/>
      <c r="L78" s="35"/>
      <c r="M78" s="28"/>
      <c r="N78" s="5"/>
      <c r="O78" s="14" t="s">
        <v>256</v>
      </c>
      <c r="P78" s="56">
        <v>1080</v>
      </c>
      <c r="Q78" s="57">
        <v>43886</v>
      </c>
      <c r="R78" s="57">
        <v>43886</v>
      </c>
      <c r="S78" s="70"/>
      <c r="T78" s="58"/>
      <c r="U78" s="58"/>
      <c r="V78" s="58"/>
      <c r="W78" s="58"/>
      <c r="X78" s="58"/>
    </row>
    <row r="79" spans="1:24" ht="27" customHeight="1">
      <c r="A79" s="76" t="s">
        <v>250</v>
      </c>
      <c r="B79" s="47" t="s">
        <v>70</v>
      </c>
      <c r="C79" s="47" t="s">
        <v>71</v>
      </c>
      <c r="D79" s="73" t="s">
        <v>251</v>
      </c>
      <c r="E79" s="49" t="s">
        <v>24</v>
      </c>
      <c r="F79" s="50"/>
      <c r="G79" s="51"/>
      <c r="H79" s="59"/>
      <c r="I79" s="53"/>
      <c r="J79" s="53"/>
      <c r="K79" s="54"/>
      <c r="L79" s="51"/>
      <c r="M79" s="55"/>
      <c r="N79" s="55"/>
      <c r="O79" s="55" t="s">
        <v>252</v>
      </c>
      <c r="P79" s="83">
        <v>684</v>
      </c>
      <c r="Q79" s="57">
        <v>43886</v>
      </c>
      <c r="R79" s="57">
        <v>43887</v>
      </c>
      <c r="S79" s="83">
        <v>684</v>
      </c>
      <c r="T79" s="58"/>
      <c r="U79" s="58"/>
      <c r="V79" s="58"/>
      <c r="W79" s="58"/>
      <c r="X79" s="58"/>
    </row>
    <row r="80" spans="1:24" ht="27" customHeight="1">
      <c r="A80" s="43" t="s">
        <v>455</v>
      </c>
      <c r="B80" s="24" t="s">
        <v>70</v>
      </c>
      <c r="C80" s="24" t="s">
        <v>71</v>
      </c>
      <c r="D80" s="17" t="s">
        <v>253</v>
      </c>
      <c r="E80" s="26" t="s">
        <v>24</v>
      </c>
      <c r="F80" s="34"/>
      <c r="G80" s="35"/>
      <c r="H80" s="28"/>
      <c r="I80" s="14"/>
      <c r="J80" s="14"/>
      <c r="K80" s="6"/>
      <c r="L80" s="35"/>
      <c r="M80" s="28"/>
      <c r="N80" s="5"/>
      <c r="O80" s="5" t="s">
        <v>254</v>
      </c>
      <c r="P80" s="56">
        <v>1230</v>
      </c>
      <c r="Q80" s="57">
        <v>43886</v>
      </c>
      <c r="R80" s="57">
        <v>43886</v>
      </c>
      <c r="S80" s="70"/>
      <c r="T80" s="58"/>
      <c r="U80" s="71" t="s">
        <v>431</v>
      </c>
      <c r="V80" s="58"/>
      <c r="W80" s="58"/>
      <c r="X80" s="58"/>
    </row>
    <row r="81" spans="1:24" ht="27" customHeight="1">
      <c r="A81" s="43" t="s">
        <v>273</v>
      </c>
      <c r="B81" s="24" t="s">
        <v>70</v>
      </c>
      <c r="C81" s="24" t="s">
        <v>71</v>
      </c>
      <c r="D81" s="17" t="s">
        <v>278</v>
      </c>
      <c r="E81" s="26" t="s">
        <v>24</v>
      </c>
      <c r="F81" s="50"/>
      <c r="G81" s="51"/>
      <c r="H81" s="29"/>
      <c r="I81" s="14"/>
      <c r="J81" s="14"/>
      <c r="K81" s="6"/>
      <c r="L81" s="35"/>
      <c r="M81" s="29"/>
      <c r="N81" s="55"/>
      <c r="O81" s="53" t="s">
        <v>276</v>
      </c>
      <c r="P81" s="83">
        <v>3000</v>
      </c>
      <c r="Q81" s="57">
        <v>43887</v>
      </c>
      <c r="R81" s="57">
        <v>44196</v>
      </c>
      <c r="S81" s="83">
        <v>3000</v>
      </c>
      <c r="T81" s="58"/>
      <c r="U81" s="58"/>
      <c r="V81" s="58"/>
      <c r="W81" s="58"/>
      <c r="X81" s="58"/>
    </row>
    <row r="82" spans="1:24" ht="27" customHeight="1">
      <c r="A82" s="76" t="s">
        <v>258</v>
      </c>
      <c r="B82" s="47" t="s">
        <v>70</v>
      </c>
      <c r="C82" s="47" t="s">
        <v>71</v>
      </c>
      <c r="D82" s="73" t="s">
        <v>124</v>
      </c>
      <c r="E82" s="49" t="s">
        <v>24</v>
      </c>
      <c r="F82" s="50"/>
      <c r="G82" s="51"/>
      <c r="H82" s="69"/>
      <c r="I82" s="53"/>
      <c r="J82" s="53"/>
      <c r="K82" s="54"/>
      <c r="L82" s="51"/>
      <c r="M82" s="55"/>
      <c r="N82" s="53"/>
      <c r="O82" s="55" t="s">
        <v>108</v>
      </c>
      <c r="P82" s="83">
        <v>732.8</v>
      </c>
      <c r="Q82" s="57">
        <v>43887</v>
      </c>
      <c r="R82" s="57">
        <v>43887</v>
      </c>
      <c r="S82" s="83">
        <v>732.8</v>
      </c>
      <c r="T82" s="58"/>
      <c r="U82" s="58" t="s">
        <v>259</v>
      </c>
      <c r="V82" s="58"/>
      <c r="W82" s="58"/>
      <c r="X82" s="58"/>
    </row>
    <row r="83" spans="1:24" ht="27" customHeight="1">
      <c r="A83" s="76" t="s">
        <v>260</v>
      </c>
      <c r="B83" s="47" t="s">
        <v>70</v>
      </c>
      <c r="C83" s="47" t="s">
        <v>71</v>
      </c>
      <c r="D83" s="73" t="s">
        <v>151</v>
      </c>
      <c r="E83" s="49" t="s">
        <v>24</v>
      </c>
      <c r="F83" s="50"/>
      <c r="G83" s="51"/>
      <c r="H83" s="69"/>
      <c r="I83" s="53"/>
      <c r="J83" s="53"/>
      <c r="K83" s="54"/>
      <c r="L83" s="51"/>
      <c r="M83" s="55"/>
      <c r="N83" s="53"/>
      <c r="O83" s="55" t="s">
        <v>157</v>
      </c>
      <c r="P83" s="83">
        <v>645.2</v>
      </c>
      <c r="Q83" s="57">
        <v>43887</v>
      </c>
      <c r="R83" s="57">
        <v>43887</v>
      </c>
      <c r="S83" s="83">
        <v>645.2</v>
      </c>
      <c r="T83" s="58"/>
      <c r="U83" s="58" t="s">
        <v>261</v>
      </c>
      <c r="V83" s="58"/>
      <c r="W83" s="58"/>
      <c r="X83" s="58"/>
    </row>
    <row r="84" spans="1:24" ht="27" customHeight="1">
      <c r="A84" s="43" t="s">
        <v>274</v>
      </c>
      <c r="B84" s="24" t="s">
        <v>70</v>
      </c>
      <c r="C84" s="24" t="s">
        <v>71</v>
      </c>
      <c r="D84" s="17" t="s">
        <v>275</v>
      </c>
      <c r="E84" s="26" t="s">
        <v>24</v>
      </c>
      <c r="F84" s="34"/>
      <c r="G84" s="35"/>
      <c r="H84" s="24"/>
      <c r="I84" s="14"/>
      <c r="J84" s="14"/>
      <c r="K84" s="6"/>
      <c r="L84" s="35"/>
      <c r="M84" s="24"/>
      <c r="N84" s="5"/>
      <c r="O84" s="14" t="s">
        <v>277</v>
      </c>
      <c r="P84" s="56">
        <v>3500</v>
      </c>
      <c r="Q84" s="57">
        <v>43887</v>
      </c>
      <c r="R84" s="57">
        <v>43948</v>
      </c>
      <c r="S84" s="70"/>
      <c r="T84" s="58"/>
      <c r="U84" s="58"/>
      <c r="V84" s="58"/>
      <c r="W84" s="58"/>
      <c r="X84" s="58"/>
    </row>
    <row r="85" spans="1:24" ht="27" customHeight="1">
      <c r="A85" s="76" t="s">
        <v>262</v>
      </c>
      <c r="B85" s="47" t="s">
        <v>70</v>
      </c>
      <c r="C85" s="47" t="s">
        <v>71</v>
      </c>
      <c r="D85" s="73" t="s">
        <v>263</v>
      </c>
      <c r="E85" s="49" t="s">
        <v>24</v>
      </c>
      <c r="F85" s="50"/>
      <c r="G85" s="51"/>
      <c r="H85" s="69"/>
      <c r="I85" s="53"/>
      <c r="J85" s="53"/>
      <c r="K85" s="54"/>
      <c r="L85" s="51"/>
      <c r="M85" s="55"/>
      <c r="N85" s="53"/>
      <c r="O85" s="55" t="s">
        <v>143</v>
      </c>
      <c r="P85" s="83">
        <v>51</v>
      </c>
      <c r="Q85" s="57">
        <v>43888</v>
      </c>
      <c r="R85" s="57">
        <v>43888</v>
      </c>
      <c r="S85" s="83">
        <v>51</v>
      </c>
      <c r="T85" s="58"/>
      <c r="U85" s="71" t="s">
        <v>264</v>
      </c>
      <c r="V85" s="58"/>
      <c r="W85" s="58"/>
      <c r="X85" s="58"/>
    </row>
    <row r="86" spans="1:24" ht="27.75" customHeight="1">
      <c r="A86" s="76" t="s">
        <v>265</v>
      </c>
      <c r="B86" s="47" t="s">
        <v>70</v>
      </c>
      <c r="C86" s="47" t="s">
        <v>71</v>
      </c>
      <c r="D86" s="73" t="s">
        <v>107</v>
      </c>
      <c r="E86" s="49" t="s">
        <v>24</v>
      </c>
      <c r="F86" s="50"/>
      <c r="G86" s="51"/>
      <c r="H86" s="69"/>
      <c r="I86" s="53"/>
      <c r="J86" s="53"/>
      <c r="K86" s="54"/>
      <c r="L86" s="51"/>
      <c r="M86" s="55"/>
      <c r="N86" s="53"/>
      <c r="O86" s="55" t="s">
        <v>146</v>
      </c>
      <c r="P86" s="83">
        <v>316.52</v>
      </c>
      <c r="Q86" s="57">
        <v>43889</v>
      </c>
      <c r="R86" s="57">
        <v>43889</v>
      </c>
      <c r="S86" s="83">
        <v>316.52</v>
      </c>
      <c r="T86" s="58"/>
      <c r="U86" s="58" t="s">
        <v>266</v>
      </c>
      <c r="V86" s="58"/>
      <c r="W86" s="58"/>
      <c r="X86" s="58"/>
    </row>
    <row r="87" spans="1:21" s="58" customFormat="1" ht="27" customHeight="1">
      <c r="A87" s="76" t="s">
        <v>267</v>
      </c>
      <c r="B87" s="47" t="s">
        <v>70</v>
      </c>
      <c r="C87" s="47" t="s">
        <v>71</v>
      </c>
      <c r="D87" s="73" t="s">
        <v>124</v>
      </c>
      <c r="E87" s="49" t="s">
        <v>24</v>
      </c>
      <c r="F87" s="50"/>
      <c r="G87" s="51"/>
      <c r="H87" s="69"/>
      <c r="I87" s="53"/>
      <c r="J87" s="53"/>
      <c r="K87" s="54"/>
      <c r="L87" s="51"/>
      <c r="M87" s="55"/>
      <c r="N87" s="55"/>
      <c r="O87" s="55" t="s">
        <v>146</v>
      </c>
      <c r="P87" s="83">
        <v>1840.08</v>
      </c>
      <c r="Q87" s="57">
        <v>43889</v>
      </c>
      <c r="R87" s="57">
        <v>43889</v>
      </c>
      <c r="S87" s="83">
        <v>1840.08</v>
      </c>
      <c r="U87" s="58" t="s">
        <v>268</v>
      </c>
    </row>
    <row r="88" spans="1:24" ht="27" customHeight="1">
      <c r="A88" s="76" t="s">
        <v>269</v>
      </c>
      <c r="B88" s="47" t="s">
        <v>70</v>
      </c>
      <c r="C88" s="47" t="s">
        <v>71</v>
      </c>
      <c r="D88" s="73" t="s">
        <v>270</v>
      </c>
      <c r="E88" s="49" t="s">
        <v>24</v>
      </c>
      <c r="F88" s="50"/>
      <c r="G88" s="51"/>
      <c r="H88" s="69"/>
      <c r="I88" s="53"/>
      <c r="J88" s="53"/>
      <c r="K88" s="54"/>
      <c r="L88" s="51"/>
      <c r="M88" s="55"/>
      <c r="N88" s="55"/>
      <c r="O88" s="55" t="s">
        <v>271</v>
      </c>
      <c r="P88" s="83">
        <v>310</v>
      </c>
      <c r="Q88" s="57">
        <v>43889</v>
      </c>
      <c r="R88" s="57">
        <v>43889</v>
      </c>
      <c r="S88" s="83">
        <v>310</v>
      </c>
      <c r="T88" s="58"/>
      <c r="U88" s="58" t="s">
        <v>272</v>
      </c>
      <c r="V88" s="58"/>
      <c r="W88" s="58"/>
      <c r="X88" s="58"/>
    </row>
    <row r="89" spans="1:24" ht="27" customHeight="1">
      <c r="A89" s="43" t="s">
        <v>279</v>
      </c>
      <c r="B89" s="24" t="s">
        <v>70</v>
      </c>
      <c r="C89" s="24" t="s">
        <v>71</v>
      </c>
      <c r="D89" s="17" t="s">
        <v>83</v>
      </c>
      <c r="E89" s="26" t="s">
        <v>27</v>
      </c>
      <c r="F89" s="34"/>
      <c r="G89" s="35"/>
      <c r="H89" s="24"/>
      <c r="I89" s="14"/>
      <c r="J89" s="14"/>
      <c r="K89" s="6"/>
      <c r="L89" s="35"/>
      <c r="M89" s="24"/>
      <c r="N89" s="5"/>
      <c r="O89" s="5" t="s">
        <v>84</v>
      </c>
      <c r="P89" s="56">
        <v>4168.86</v>
      </c>
      <c r="Q89" s="57">
        <v>43892</v>
      </c>
      <c r="R89" s="57">
        <v>43900</v>
      </c>
      <c r="S89" s="70"/>
      <c r="T89" s="58"/>
      <c r="U89" s="72" t="s">
        <v>500</v>
      </c>
      <c r="V89" s="58"/>
      <c r="W89" s="58"/>
      <c r="X89" s="58"/>
    </row>
    <row r="90" spans="1:24" ht="27" customHeight="1">
      <c r="A90" s="76" t="s">
        <v>280</v>
      </c>
      <c r="B90" s="47" t="s">
        <v>70</v>
      </c>
      <c r="C90" s="47" t="s">
        <v>71</v>
      </c>
      <c r="D90" s="73" t="s">
        <v>107</v>
      </c>
      <c r="E90" s="49" t="s">
        <v>24</v>
      </c>
      <c r="F90" s="50"/>
      <c r="G90" s="51"/>
      <c r="H90" s="69"/>
      <c r="I90" s="53"/>
      <c r="J90" s="53"/>
      <c r="K90" s="54"/>
      <c r="L90" s="51"/>
      <c r="M90" s="55"/>
      <c r="N90" s="55"/>
      <c r="O90" s="55" t="s">
        <v>281</v>
      </c>
      <c r="P90" s="83">
        <v>22.7</v>
      </c>
      <c r="Q90" s="57">
        <v>43894</v>
      </c>
      <c r="R90" s="57">
        <v>43894</v>
      </c>
      <c r="S90" s="83">
        <v>22.7</v>
      </c>
      <c r="T90" s="58"/>
      <c r="U90" s="58"/>
      <c r="V90" s="58"/>
      <c r="W90" s="58"/>
      <c r="X90" s="58"/>
    </row>
    <row r="91" spans="1:24" ht="27" customHeight="1">
      <c r="A91" s="43" t="s">
        <v>287</v>
      </c>
      <c r="B91" s="24" t="s">
        <v>70</v>
      </c>
      <c r="C91" s="24" t="s">
        <v>71</v>
      </c>
      <c r="D91" s="17" t="s">
        <v>288</v>
      </c>
      <c r="E91" s="26" t="s">
        <v>24</v>
      </c>
      <c r="F91" s="34"/>
      <c r="G91" s="35"/>
      <c r="H91" s="24"/>
      <c r="I91" s="14"/>
      <c r="J91" s="14"/>
      <c r="K91" s="6"/>
      <c r="L91" s="35"/>
      <c r="M91" s="24"/>
      <c r="N91" s="5"/>
      <c r="O91" s="5" t="s">
        <v>130</v>
      </c>
      <c r="P91" s="56">
        <v>1400</v>
      </c>
      <c r="Q91" s="57">
        <v>43895</v>
      </c>
      <c r="R91" s="57">
        <v>43900</v>
      </c>
      <c r="S91" s="70"/>
      <c r="T91" s="58"/>
      <c r="U91" s="72" t="s">
        <v>479</v>
      </c>
      <c r="V91" s="58"/>
      <c r="W91" s="58"/>
      <c r="X91" s="58"/>
    </row>
    <row r="92" spans="1:24" ht="27" customHeight="1">
      <c r="A92" s="43" t="s">
        <v>282</v>
      </c>
      <c r="B92" s="24" t="s">
        <v>70</v>
      </c>
      <c r="C92" s="24" t="s">
        <v>71</v>
      </c>
      <c r="D92" s="17" t="s">
        <v>172</v>
      </c>
      <c r="E92" s="26" t="s">
        <v>24</v>
      </c>
      <c r="F92" s="34"/>
      <c r="G92" s="35"/>
      <c r="H92" s="24"/>
      <c r="I92" s="14"/>
      <c r="J92" s="14"/>
      <c r="K92" s="6"/>
      <c r="L92" s="35"/>
      <c r="M92" s="24"/>
      <c r="N92" s="5"/>
      <c r="O92" s="14" t="s">
        <v>108</v>
      </c>
      <c r="P92" s="56">
        <v>940</v>
      </c>
      <c r="Q92" s="57">
        <v>43895</v>
      </c>
      <c r="R92" s="57">
        <v>43900</v>
      </c>
      <c r="S92" s="70"/>
      <c r="T92" s="58"/>
      <c r="U92" s="58"/>
      <c r="V92" s="58"/>
      <c r="W92" s="58"/>
      <c r="X92" s="58"/>
    </row>
    <row r="93" spans="1:24" ht="27" customHeight="1">
      <c r="A93" s="43" t="s">
        <v>283</v>
      </c>
      <c r="B93" s="24" t="s">
        <v>70</v>
      </c>
      <c r="C93" s="24" t="s">
        <v>71</v>
      </c>
      <c r="D93" s="17" t="s">
        <v>169</v>
      </c>
      <c r="E93" s="26" t="s">
        <v>24</v>
      </c>
      <c r="F93" s="34"/>
      <c r="G93" s="35"/>
      <c r="H93" s="28"/>
      <c r="I93" s="14"/>
      <c r="J93" s="14"/>
      <c r="K93" s="6"/>
      <c r="L93" s="35"/>
      <c r="M93" s="24"/>
      <c r="N93" s="5"/>
      <c r="O93" s="5" t="s">
        <v>284</v>
      </c>
      <c r="P93" s="56">
        <v>326.81</v>
      </c>
      <c r="Q93" s="57">
        <v>43895</v>
      </c>
      <c r="R93" s="57">
        <v>43900</v>
      </c>
      <c r="S93" s="70"/>
      <c r="T93" s="58"/>
      <c r="U93" s="71" t="s">
        <v>211</v>
      </c>
      <c r="V93" s="58"/>
      <c r="W93" s="58"/>
      <c r="X93" s="58"/>
    </row>
    <row r="94" spans="1:24" ht="27" customHeight="1">
      <c r="A94" s="43" t="s">
        <v>285</v>
      </c>
      <c r="B94" s="24" t="s">
        <v>70</v>
      </c>
      <c r="C94" s="24" t="s">
        <v>71</v>
      </c>
      <c r="D94" s="17" t="s">
        <v>172</v>
      </c>
      <c r="E94" s="26" t="s">
        <v>27</v>
      </c>
      <c r="F94" s="34"/>
      <c r="G94" s="35"/>
      <c r="H94" s="29"/>
      <c r="I94" s="14"/>
      <c r="J94" s="14"/>
      <c r="K94" s="6"/>
      <c r="L94" s="35"/>
      <c r="M94" s="29"/>
      <c r="N94" s="5"/>
      <c r="O94" s="14" t="s">
        <v>232</v>
      </c>
      <c r="P94" s="56">
        <v>45.08</v>
      </c>
      <c r="Q94" s="57">
        <v>43895</v>
      </c>
      <c r="R94" s="57">
        <v>43900</v>
      </c>
      <c r="S94" s="70"/>
      <c r="T94" s="58"/>
      <c r="U94" s="71" t="s">
        <v>506</v>
      </c>
      <c r="V94" s="58"/>
      <c r="W94" s="58"/>
      <c r="X94" s="58"/>
    </row>
    <row r="95" spans="1:24" ht="27" customHeight="1">
      <c r="A95" s="43" t="s">
        <v>286</v>
      </c>
      <c r="B95" s="24" t="s">
        <v>70</v>
      </c>
      <c r="C95" s="24" t="s">
        <v>71</v>
      </c>
      <c r="D95" s="17" t="s">
        <v>172</v>
      </c>
      <c r="E95" s="26" t="s">
        <v>24</v>
      </c>
      <c r="F95" s="34"/>
      <c r="G95" s="35"/>
      <c r="H95" s="30"/>
      <c r="I95" s="14"/>
      <c r="J95" s="14"/>
      <c r="K95" s="6"/>
      <c r="L95" s="35"/>
      <c r="M95" s="30"/>
      <c r="N95" s="5"/>
      <c r="O95" s="5" t="s">
        <v>146</v>
      </c>
      <c r="P95" s="56">
        <v>548.38</v>
      </c>
      <c r="Q95" s="57">
        <v>43895</v>
      </c>
      <c r="R95" s="57">
        <v>43900</v>
      </c>
      <c r="S95" s="70"/>
      <c r="T95" s="58"/>
      <c r="U95" s="71" t="s">
        <v>483</v>
      </c>
      <c r="V95" s="58"/>
      <c r="W95" s="58"/>
      <c r="X95" s="58"/>
    </row>
    <row r="96" spans="1:24" ht="27" customHeight="1">
      <c r="A96" s="43" t="s">
        <v>456</v>
      </c>
      <c r="B96" s="24" t="s">
        <v>70</v>
      </c>
      <c r="C96" s="24" t="s">
        <v>71</v>
      </c>
      <c r="D96" s="17" t="s">
        <v>289</v>
      </c>
      <c r="E96" s="26" t="s">
        <v>24</v>
      </c>
      <c r="F96" s="34"/>
      <c r="G96" s="35"/>
      <c r="H96" s="24"/>
      <c r="I96" s="14"/>
      <c r="J96" s="14"/>
      <c r="K96" s="6"/>
      <c r="L96" s="35"/>
      <c r="M96" s="24"/>
      <c r="N96" s="5"/>
      <c r="O96" s="14" t="s">
        <v>290</v>
      </c>
      <c r="P96" s="56">
        <v>150</v>
      </c>
      <c r="Q96" s="57">
        <v>43899</v>
      </c>
      <c r="R96" s="57" t="s">
        <v>291</v>
      </c>
      <c r="S96" s="70"/>
      <c r="T96" s="58"/>
      <c r="U96" s="58"/>
      <c r="V96" s="58"/>
      <c r="W96" s="58"/>
      <c r="X96" s="58"/>
    </row>
    <row r="97" spans="1:24" ht="27" customHeight="1">
      <c r="A97" s="43" t="s">
        <v>295</v>
      </c>
      <c r="B97" s="24" t="s">
        <v>70</v>
      </c>
      <c r="C97" s="24" t="s">
        <v>71</v>
      </c>
      <c r="D97" s="17" t="s">
        <v>293</v>
      </c>
      <c r="E97" s="26" t="s">
        <v>24</v>
      </c>
      <c r="F97" s="34"/>
      <c r="G97" s="35"/>
      <c r="H97" s="28"/>
      <c r="I97" s="14"/>
      <c r="J97" s="14"/>
      <c r="K97" s="6"/>
      <c r="L97" s="35"/>
      <c r="M97" s="28"/>
      <c r="N97" s="5"/>
      <c r="O97" s="14" t="s">
        <v>294</v>
      </c>
      <c r="P97" s="56">
        <v>1520</v>
      </c>
      <c r="Q97" s="57">
        <v>43899</v>
      </c>
      <c r="R97" s="57">
        <v>43910</v>
      </c>
      <c r="S97" s="70"/>
      <c r="T97" s="58"/>
      <c r="U97" s="78" t="s">
        <v>481</v>
      </c>
      <c r="V97" s="58"/>
      <c r="W97" s="58"/>
      <c r="X97" s="58"/>
    </row>
    <row r="98" spans="1:24" ht="27" customHeight="1">
      <c r="A98" s="43" t="s">
        <v>292</v>
      </c>
      <c r="B98" s="24" t="s">
        <v>70</v>
      </c>
      <c r="C98" s="24" t="s">
        <v>71</v>
      </c>
      <c r="D98" s="17" t="s">
        <v>83</v>
      </c>
      <c r="E98" s="26" t="s">
        <v>27</v>
      </c>
      <c r="F98" s="34"/>
      <c r="G98" s="35"/>
      <c r="H98" s="29"/>
      <c r="I98" s="14"/>
      <c r="J98" s="14"/>
      <c r="K98" s="6"/>
      <c r="L98" s="35"/>
      <c r="M98" s="29"/>
      <c r="N98" s="5"/>
      <c r="O98" s="14" t="s">
        <v>84</v>
      </c>
      <c r="P98" s="56">
        <v>3907.35</v>
      </c>
      <c r="Q98" s="57">
        <v>43899</v>
      </c>
      <c r="R98" s="57">
        <v>43907</v>
      </c>
      <c r="S98" s="70"/>
      <c r="T98" s="58"/>
      <c r="U98" s="72" t="s">
        <v>501</v>
      </c>
      <c r="V98" s="58"/>
      <c r="W98" s="58"/>
      <c r="X98" s="58"/>
    </row>
    <row r="99" spans="1:24" ht="27" customHeight="1">
      <c r="A99" s="76" t="s">
        <v>296</v>
      </c>
      <c r="B99" s="47" t="s">
        <v>70</v>
      </c>
      <c r="C99" s="47" t="s">
        <v>71</v>
      </c>
      <c r="D99" s="73" t="s">
        <v>298</v>
      </c>
      <c r="E99" s="49" t="s">
        <v>24</v>
      </c>
      <c r="F99" s="50"/>
      <c r="G99" s="51"/>
      <c r="H99" s="69"/>
      <c r="I99" s="53"/>
      <c r="J99" s="53"/>
      <c r="K99" s="54"/>
      <c r="L99" s="51"/>
      <c r="M99" s="55"/>
      <c r="N99" s="55"/>
      <c r="O99" s="55" t="s">
        <v>195</v>
      </c>
      <c r="P99" s="83">
        <v>480.48</v>
      </c>
      <c r="Q99" s="57">
        <v>43900</v>
      </c>
      <c r="R99" s="57">
        <v>43900</v>
      </c>
      <c r="S99" s="83">
        <v>480.48</v>
      </c>
      <c r="T99" s="58"/>
      <c r="U99" s="58" t="s">
        <v>297</v>
      </c>
      <c r="V99" s="58"/>
      <c r="W99" s="58"/>
      <c r="X99" s="58"/>
    </row>
    <row r="100" spans="1:24" ht="27" customHeight="1">
      <c r="A100" s="43" t="s">
        <v>299</v>
      </c>
      <c r="B100" s="24" t="s">
        <v>70</v>
      </c>
      <c r="C100" s="24" t="s">
        <v>71</v>
      </c>
      <c r="D100" s="17" t="s">
        <v>300</v>
      </c>
      <c r="E100" s="26" t="s">
        <v>24</v>
      </c>
      <c r="F100" s="34"/>
      <c r="G100" s="35"/>
      <c r="H100" s="28"/>
      <c r="I100" s="14"/>
      <c r="J100" s="14"/>
      <c r="K100" s="6"/>
      <c r="L100" s="35"/>
      <c r="M100" s="28"/>
      <c r="N100" s="5"/>
      <c r="O100" s="14" t="s">
        <v>301</v>
      </c>
      <c r="P100" s="56">
        <v>1067.5</v>
      </c>
      <c r="Q100" s="57">
        <v>43900</v>
      </c>
      <c r="R100" s="57">
        <v>43910</v>
      </c>
      <c r="S100" s="70"/>
      <c r="T100" s="58"/>
      <c r="U100" s="72" t="s">
        <v>203</v>
      </c>
      <c r="V100" s="58"/>
      <c r="W100" s="58"/>
      <c r="X100" s="58"/>
    </row>
    <row r="101" spans="1:24" ht="27" customHeight="1">
      <c r="A101" s="43" t="s">
        <v>457</v>
      </c>
      <c r="B101" s="24" t="s">
        <v>70</v>
      </c>
      <c r="C101" s="24" t="s">
        <v>71</v>
      </c>
      <c r="D101" s="17" t="s">
        <v>303</v>
      </c>
      <c r="E101" s="26" t="s">
        <v>24</v>
      </c>
      <c r="F101" s="34"/>
      <c r="G101" s="35"/>
      <c r="H101" s="30"/>
      <c r="I101" s="14"/>
      <c r="J101" s="14"/>
      <c r="K101" s="6"/>
      <c r="L101" s="35"/>
      <c r="M101" s="30"/>
      <c r="N101" s="5"/>
      <c r="O101" s="14" t="s">
        <v>302</v>
      </c>
      <c r="P101" s="56">
        <v>660</v>
      </c>
      <c r="Q101" s="57">
        <v>43902</v>
      </c>
      <c r="R101" s="57">
        <v>43933</v>
      </c>
      <c r="S101" s="70"/>
      <c r="T101" s="58"/>
      <c r="U101" s="58"/>
      <c r="V101" s="58"/>
      <c r="W101" s="58"/>
      <c r="X101" s="58"/>
    </row>
    <row r="102" spans="1:24" ht="27" customHeight="1">
      <c r="A102" s="43" t="s">
        <v>304</v>
      </c>
      <c r="B102" s="24" t="s">
        <v>70</v>
      </c>
      <c r="C102" s="24" t="s">
        <v>71</v>
      </c>
      <c r="D102" s="73" t="s">
        <v>83</v>
      </c>
      <c r="E102" s="49" t="s">
        <v>27</v>
      </c>
      <c r="F102" s="76"/>
      <c r="G102" s="76"/>
      <c r="H102" s="76"/>
      <c r="I102" s="76"/>
      <c r="J102" s="76"/>
      <c r="K102" s="76"/>
      <c r="L102" s="76"/>
      <c r="M102" s="55"/>
      <c r="N102" s="76"/>
      <c r="O102" s="55" t="s">
        <v>84</v>
      </c>
      <c r="P102" s="56">
        <v>4028.23</v>
      </c>
      <c r="Q102" s="57">
        <v>43902</v>
      </c>
      <c r="R102" s="57">
        <v>43914</v>
      </c>
      <c r="S102" s="70"/>
      <c r="T102" s="58"/>
      <c r="U102" s="72" t="s">
        <v>502</v>
      </c>
      <c r="V102" s="58"/>
      <c r="W102" s="58"/>
      <c r="X102" s="58"/>
    </row>
    <row r="103" spans="1:24" ht="27" customHeight="1">
      <c r="A103" s="46" t="s">
        <v>305</v>
      </c>
      <c r="B103" s="47" t="s">
        <v>70</v>
      </c>
      <c r="C103" s="47" t="s">
        <v>71</v>
      </c>
      <c r="D103" s="73" t="s">
        <v>83</v>
      </c>
      <c r="E103" s="49" t="s">
        <v>27</v>
      </c>
      <c r="F103" s="76"/>
      <c r="G103" s="76"/>
      <c r="H103" s="76"/>
      <c r="I103" s="76"/>
      <c r="J103" s="76"/>
      <c r="K103" s="76"/>
      <c r="L103" s="76"/>
      <c r="M103" s="55"/>
      <c r="N103" s="76"/>
      <c r="O103" s="55" t="s">
        <v>84</v>
      </c>
      <c r="P103" s="56">
        <v>4670.67</v>
      </c>
      <c r="Q103" s="57">
        <v>43902</v>
      </c>
      <c r="R103" s="57">
        <v>43921</v>
      </c>
      <c r="S103" s="70"/>
      <c r="T103" s="58"/>
      <c r="U103" s="72" t="s">
        <v>503</v>
      </c>
      <c r="V103" s="58"/>
      <c r="W103" s="58"/>
      <c r="X103" s="58"/>
    </row>
    <row r="104" spans="1:24" ht="27" customHeight="1">
      <c r="A104" s="43" t="s">
        <v>306</v>
      </c>
      <c r="B104" s="24" t="s">
        <v>70</v>
      </c>
      <c r="C104" s="24" t="s">
        <v>71</v>
      </c>
      <c r="D104" s="17" t="s">
        <v>76</v>
      </c>
      <c r="E104" s="26" t="s">
        <v>24</v>
      </c>
      <c r="F104" s="34"/>
      <c r="G104" s="35"/>
      <c r="H104" s="67"/>
      <c r="I104" s="14"/>
      <c r="J104" s="14"/>
      <c r="K104" s="6"/>
      <c r="L104" s="35"/>
      <c r="M104" s="67"/>
      <c r="N104" s="5"/>
      <c r="O104" s="14" t="s">
        <v>79</v>
      </c>
      <c r="P104" s="83">
        <v>750</v>
      </c>
      <c r="Q104" s="57">
        <v>43903</v>
      </c>
      <c r="R104" s="57">
        <v>43903</v>
      </c>
      <c r="S104" s="83">
        <v>750</v>
      </c>
      <c r="T104" s="58"/>
      <c r="U104" s="58"/>
      <c r="V104" s="58"/>
      <c r="W104" s="58"/>
      <c r="X104" s="58"/>
    </row>
    <row r="105" spans="1:24" ht="27" customHeight="1">
      <c r="A105" s="43" t="s">
        <v>458</v>
      </c>
      <c r="B105" s="24"/>
      <c r="C105" s="24"/>
      <c r="D105" s="17" t="s">
        <v>427</v>
      </c>
      <c r="E105" s="26" t="s">
        <v>24</v>
      </c>
      <c r="F105" s="34"/>
      <c r="G105" s="35"/>
      <c r="H105" s="67"/>
      <c r="I105" s="14"/>
      <c r="J105" s="14"/>
      <c r="K105" s="6"/>
      <c r="L105" s="35"/>
      <c r="M105" s="67"/>
      <c r="N105" s="5"/>
      <c r="O105" s="53" t="s">
        <v>310</v>
      </c>
      <c r="P105" s="56">
        <v>394.8</v>
      </c>
      <c r="Q105" s="57">
        <v>43903</v>
      </c>
      <c r="R105" s="57">
        <v>43903</v>
      </c>
      <c r="S105" s="70">
        <v>247.44</v>
      </c>
      <c r="T105" s="58"/>
      <c r="U105" s="58" t="s">
        <v>508</v>
      </c>
      <c r="V105" s="58"/>
      <c r="W105" s="58"/>
      <c r="X105" s="58"/>
    </row>
    <row r="106" spans="1:24" ht="27" customHeight="1">
      <c r="A106" s="43" t="s">
        <v>312</v>
      </c>
      <c r="B106" s="24" t="s">
        <v>70</v>
      </c>
      <c r="C106" s="24" t="s">
        <v>71</v>
      </c>
      <c r="D106" s="17" t="s">
        <v>300</v>
      </c>
      <c r="E106" s="26" t="s">
        <v>24</v>
      </c>
      <c r="F106" s="34"/>
      <c r="G106" s="35"/>
      <c r="H106" s="24"/>
      <c r="I106" s="14"/>
      <c r="J106" s="14"/>
      <c r="K106" s="6"/>
      <c r="L106" s="35"/>
      <c r="M106" s="24"/>
      <c r="N106" s="5"/>
      <c r="O106" s="5" t="s">
        <v>311</v>
      </c>
      <c r="P106" s="83">
        <v>5000</v>
      </c>
      <c r="Q106" s="57">
        <v>43903</v>
      </c>
      <c r="R106" s="57">
        <v>43903</v>
      </c>
      <c r="S106" s="83">
        <v>5000</v>
      </c>
      <c r="T106" s="58"/>
      <c r="U106" s="58"/>
      <c r="V106" s="58"/>
      <c r="W106" s="58"/>
      <c r="X106" s="58"/>
    </row>
    <row r="107" spans="1:24" ht="27" customHeight="1">
      <c r="A107" s="43" t="s">
        <v>308</v>
      </c>
      <c r="B107" s="24" t="s">
        <v>70</v>
      </c>
      <c r="C107" s="24" t="s">
        <v>71</v>
      </c>
      <c r="D107" s="17" t="s">
        <v>309</v>
      </c>
      <c r="E107" s="26" t="s">
        <v>24</v>
      </c>
      <c r="F107" s="34"/>
      <c r="G107" s="35"/>
      <c r="H107" s="28"/>
      <c r="I107" s="14"/>
      <c r="J107" s="5"/>
      <c r="K107" s="6"/>
      <c r="L107" s="35"/>
      <c r="M107" s="28"/>
      <c r="N107" s="5"/>
      <c r="O107" s="5" t="s">
        <v>310</v>
      </c>
      <c r="P107" s="83">
        <v>515.5</v>
      </c>
      <c r="Q107" s="57">
        <v>43903</v>
      </c>
      <c r="R107" s="57">
        <v>43903</v>
      </c>
      <c r="S107" s="83">
        <v>515.5</v>
      </c>
      <c r="T107" s="58"/>
      <c r="U107" s="58" t="s">
        <v>507</v>
      </c>
      <c r="V107" s="58"/>
      <c r="W107" s="58"/>
      <c r="X107" s="58"/>
    </row>
    <row r="108" spans="1:24" ht="27" customHeight="1">
      <c r="A108" s="43" t="s">
        <v>459</v>
      </c>
      <c r="B108" s="24" t="s">
        <v>70</v>
      </c>
      <c r="C108" s="24" t="s">
        <v>71</v>
      </c>
      <c r="D108" s="17" t="s">
        <v>469</v>
      </c>
      <c r="E108" s="26" t="s">
        <v>24</v>
      </c>
      <c r="F108" s="34"/>
      <c r="G108" s="35"/>
      <c r="H108" s="24"/>
      <c r="I108" s="14"/>
      <c r="J108" s="14"/>
      <c r="K108" s="6"/>
      <c r="L108" s="35"/>
      <c r="M108" s="24"/>
      <c r="N108" s="5"/>
      <c r="O108" s="53" t="s">
        <v>470</v>
      </c>
      <c r="P108" s="56">
        <v>130.8</v>
      </c>
      <c r="Q108" s="57">
        <v>43903</v>
      </c>
      <c r="R108" s="57">
        <v>43903</v>
      </c>
      <c r="S108" s="70"/>
      <c r="T108" s="58"/>
      <c r="U108" s="58"/>
      <c r="V108" s="58"/>
      <c r="W108" s="58"/>
      <c r="X108" s="58"/>
    </row>
    <row r="109" spans="1:24" ht="27" customHeight="1">
      <c r="A109" s="43" t="s">
        <v>313</v>
      </c>
      <c r="B109" s="24" t="s">
        <v>70</v>
      </c>
      <c r="C109" s="24" t="s">
        <v>71</v>
      </c>
      <c r="D109" s="17" t="s">
        <v>101</v>
      </c>
      <c r="E109" s="26" t="s">
        <v>24</v>
      </c>
      <c r="F109" s="34"/>
      <c r="G109" s="35"/>
      <c r="H109" s="28"/>
      <c r="I109" s="14"/>
      <c r="J109" s="5"/>
      <c r="K109" s="6"/>
      <c r="L109" s="35"/>
      <c r="M109" s="28"/>
      <c r="N109" s="5"/>
      <c r="O109" s="5" t="s">
        <v>102</v>
      </c>
      <c r="P109" s="56">
        <v>326</v>
      </c>
      <c r="Q109" s="57">
        <v>43906</v>
      </c>
      <c r="R109" s="57">
        <v>43910</v>
      </c>
      <c r="S109" s="70"/>
      <c r="T109" s="58"/>
      <c r="U109" s="71" t="s">
        <v>492</v>
      </c>
      <c r="V109" s="58"/>
      <c r="W109" s="58"/>
      <c r="X109" s="58"/>
    </row>
    <row r="110" spans="1:24" ht="27" customHeight="1">
      <c r="A110" s="46" t="s">
        <v>314</v>
      </c>
      <c r="B110" s="47" t="s">
        <v>70</v>
      </c>
      <c r="C110" s="47" t="s">
        <v>71</v>
      </c>
      <c r="D110" s="73" t="s">
        <v>116</v>
      </c>
      <c r="E110" s="49" t="s">
        <v>24</v>
      </c>
      <c r="F110" s="76"/>
      <c r="G110" s="76"/>
      <c r="H110" s="76"/>
      <c r="I110" s="76"/>
      <c r="J110" s="76"/>
      <c r="K110" s="76"/>
      <c r="L110" s="76"/>
      <c r="M110" s="55"/>
      <c r="N110" s="76"/>
      <c r="O110" s="55" t="s">
        <v>117</v>
      </c>
      <c r="P110" s="83">
        <v>370</v>
      </c>
      <c r="Q110" s="57">
        <v>43907</v>
      </c>
      <c r="R110" s="57">
        <v>43907</v>
      </c>
      <c r="S110" s="83">
        <v>370</v>
      </c>
      <c r="T110" s="58"/>
      <c r="U110" s="71" t="s">
        <v>315</v>
      </c>
      <c r="V110" s="58"/>
      <c r="W110" s="58"/>
      <c r="X110" s="58"/>
    </row>
    <row r="111" spans="1:24" ht="27" customHeight="1">
      <c r="A111" s="46" t="s">
        <v>316</v>
      </c>
      <c r="B111" s="47" t="s">
        <v>70</v>
      </c>
      <c r="C111" s="47" t="s">
        <v>71</v>
      </c>
      <c r="D111" s="48" t="s">
        <v>320</v>
      </c>
      <c r="E111" s="49" t="s">
        <v>24</v>
      </c>
      <c r="F111" s="76"/>
      <c r="G111" s="76"/>
      <c r="H111" s="76"/>
      <c r="I111" s="76"/>
      <c r="J111" s="76"/>
      <c r="K111" s="76"/>
      <c r="L111" s="76"/>
      <c r="M111" s="55"/>
      <c r="N111" s="76"/>
      <c r="O111" s="55" t="s">
        <v>317</v>
      </c>
      <c r="P111" s="83">
        <v>320</v>
      </c>
      <c r="Q111" s="57">
        <v>43907</v>
      </c>
      <c r="R111" s="57">
        <v>43907</v>
      </c>
      <c r="S111" s="83">
        <v>320</v>
      </c>
      <c r="T111" s="58"/>
      <c r="U111" s="58"/>
      <c r="V111" s="58"/>
      <c r="W111" s="58"/>
      <c r="X111" s="58"/>
    </row>
    <row r="112" spans="1:24" ht="27" customHeight="1">
      <c r="A112" s="43" t="s">
        <v>318</v>
      </c>
      <c r="B112" s="24" t="s">
        <v>70</v>
      </c>
      <c r="C112" s="24" t="s">
        <v>71</v>
      </c>
      <c r="D112" s="17" t="s">
        <v>319</v>
      </c>
      <c r="E112" s="26" t="s">
        <v>24</v>
      </c>
      <c r="F112" s="34"/>
      <c r="G112" s="35"/>
      <c r="H112" s="28"/>
      <c r="I112" s="14"/>
      <c r="J112" s="55"/>
      <c r="K112" s="6"/>
      <c r="L112" s="35"/>
      <c r="M112" s="28"/>
      <c r="N112" s="5"/>
      <c r="O112" s="55" t="s">
        <v>321</v>
      </c>
      <c r="P112" s="83">
        <v>1680</v>
      </c>
      <c r="Q112" s="57">
        <v>43908</v>
      </c>
      <c r="R112" s="57">
        <v>43920</v>
      </c>
      <c r="S112" s="83">
        <v>1680</v>
      </c>
      <c r="T112" s="58"/>
      <c r="U112" s="71" t="s">
        <v>493</v>
      </c>
      <c r="V112" s="58"/>
      <c r="W112" s="58"/>
      <c r="X112" s="58"/>
    </row>
    <row r="113" spans="1:24" ht="27" customHeight="1">
      <c r="A113" s="43" t="s">
        <v>322</v>
      </c>
      <c r="B113" s="24" t="s">
        <v>70</v>
      </c>
      <c r="C113" s="24" t="s">
        <v>71</v>
      </c>
      <c r="D113" s="17" t="s">
        <v>323</v>
      </c>
      <c r="E113" s="26" t="s">
        <v>24</v>
      </c>
      <c r="F113" s="34"/>
      <c r="G113" s="35"/>
      <c r="H113" s="29"/>
      <c r="I113" s="14"/>
      <c r="J113" s="14"/>
      <c r="K113" s="6"/>
      <c r="L113" s="35"/>
      <c r="M113" s="29"/>
      <c r="N113" s="5"/>
      <c r="O113" s="14" t="s">
        <v>152</v>
      </c>
      <c r="P113" s="84">
        <v>672.13</v>
      </c>
      <c r="Q113" s="57">
        <v>43908</v>
      </c>
      <c r="R113" s="57">
        <v>43908</v>
      </c>
      <c r="S113" s="70"/>
      <c r="T113" s="58"/>
      <c r="U113" s="71" t="s">
        <v>484</v>
      </c>
      <c r="V113" s="58"/>
      <c r="W113" s="58"/>
      <c r="X113" s="58"/>
    </row>
    <row r="114" spans="1:24" ht="27" customHeight="1">
      <c r="A114" s="43" t="s">
        <v>324</v>
      </c>
      <c r="B114" s="24" t="s">
        <v>70</v>
      </c>
      <c r="C114" s="24" t="s">
        <v>71</v>
      </c>
      <c r="D114" s="17" t="s">
        <v>326</v>
      </c>
      <c r="E114" s="26" t="s">
        <v>24</v>
      </c>
      <c r="F114" s="34"/>
      <c r="G114" s="35"/>
      <c r="H114" s="30"/>
      <c r="I114" s="14"/>
      <c r="J114" s="14"/>
      <c r="K114" s="6"/>
      <c r="L114" s="35"/>
      <c r="M114" s="30"/>
      <c r="N114" s="5"/>
      <c r="O114" s="14" t="s">
        <v>325</v>
      </c>
      <c r="P114" s="56">
        <v>830</v>
      </c>
      <c r="Q114" s="57">
        <v>43908</v>
      </c>
      <c r="R114" s="57">
        <v>43908</v>
      </c>
      <c r="S114" s="70"/>
      <c r="T114" s="58"/>
      <c r="U114" s="58"/>
      <c r="V114" s="58"/>
      <c r="W114" s="58"/>
      <c r="X114" s="58"/>
    </row>
    <row r="115" spans="1:24" ht="27" customHeight="1">
      <c r="A115" s="46" t="s">
        <v>327</v>
      </c>
      <c r="B115" s="47" t="s">
        <v>70</v>
      </c>
      <c r="C115" s="47" t="s">
        <v>71</v>
      </c>
      <c r="D115" s="73" t="s">
        <v>96</v>
      </c>
      <c r="E115" s="49" t="s">
        <v>24</v>
      </c>
      <c r="F115" s="76"/>
      <c r="G115" s="76"/>
      <c r="H115" s="76"/>
      <c r="I115" s="76"/>
      <c r="J115" s="76"/>
      <c r="K115" s="76"/>
      <c r="L115" s="76"/>
      <c r="M115" s="55"/>
      <c r="N115" s="76"/>
      <c r="O115" s="55" t="s">
        <v>213</v>
      </c>
      <c r="P115" s="83">
        <v>150.85</v>
      </c>
      <c r="Q115" s="57">
        <v>43909</v>
      </c>
      <c r="R115" s="57">
        <v>43909</v>
      </c>
      <c r="S115" s="83">
        <v>150.85</v>
      </c>
      <c r="T115" s="58"/>
      <c r="U115" s="71" t="s">
        <v>328</v>
      </c>
      <c r="V115" s="58"/>
      <c r="W115" s="58"/>
      <c r="X115" s="58"/>
    </row>
    <row r="116" spans="1:24" ht="27" customHeight="1">
      <c r="A116" s="43" t="s">
        <v>331</v>
      </c>
      <c r="B116" s="24" t="s">
        <v>70</v>
      </c>
      <c r="C116" s="24" t="s">
        <v>71</v>
      </c>
      <c r="D116" s="17" t="s">
        <v>332</v>
      </c>
      <c r="E116" s="26" t="s">
        <v>24</v>
      </c>
      <c r="F116" s="34"/>
      <c r="G116" s="35"/>
      <c r="H116" s="28"/>
      <c r="I116" s="14"/>
      <c r="J116" s="5"/>
      <c r="K116" s="6"/>
      <c r="L116" s="35"/>
      <c r="M116" s="28"/>
      <c r="N116" s="5"/>
      <c r="O116" s="5" t="s">
        <v>333</v>
      </c>
      <c r="P116" s="56">
        <v>112</v>
      </c>
      <c r="Q116" s="57">
        <v>43909</v>
      </c>
      <c r="R116" s="57">
        <v>43909</v>
      </c>
      <c r="S116" s="70"/>
      <c r="T116" s="58"/>
      <c r="U116" s="71" t="s">
        <v>467</v>
      </c>
      <c r="V116" s="58"/>
      <c r="W116" s="58"/>
      <c r="X116" s="58"/>
    </row>
    <row r="117" spans="1:24" ht="27" customHeight="1">
      <c r="A117" s="43" t="s">
        <v>329</v>
      </c>
      <c r="B117" s="24" t="s">
        <v>70</v>
      </c>
      <c r="C117" s="24" t="s">
        <v>71</v>
      </c>
      <c r="D117" s="17" t="s">
        <v>330</v>
      </c>
      <c r="E117" s="26" t="s">
        <v>24</v>
      </c>
      <c r="F117" s="34"/>
      <c r="G117" s="35"/>
      <c r="H117" s="24"/>
      <c r="I117" s="14"/>
      <c r="J117" s="5"/>
      <c r="K117" s="6"/>
      <c r="L117" s="35"/>
      <c r="M117" s="24"/>
      <c r="N117" s="5"/>
      <c r="O117" s="5" t="s">
        <v>294</v>
      </c>
      <c r="P117" s="56">
        <v>949.88</v>
      </c>
      <c r="Q117" s="57">
        <v>43909</v>
      </c>
      <c r="R117" s="57">
        <v>43909</v>
      </c>
      <c r="S117" s="70"/>
      <c r="T117" s="58"/>
      <c r="U117" s="78" t="s">
        <v>482</v>
      </c>
      <c r="V117" s="58"/>
      <c r="W117" s="58"/>
      <c r="X117" s="58"/>
    </row>
    <row r="118" spans="1:24" ht="27" customHeight="1">
      <c r="A118" s="76" t="s">
        <v>336</v>
      </c>
      <c r="B118" s="47" t="s">
        <v>70</v>
      </c>
      <c r="C118" s="47" t="s">
        <v>71</v>
      </c>
      <c r="D118" s="73" t="s">
        <v>124</v>
      </c>
      <c r="E118" s="49" t="s">
        <v>24</v>
      </c>
      <c r="F118" s="50"/>
      <c r="G118" s="51"/>
      <c r="H118" s="69"/>
      <c r="I118" s="53"/>
      <c r="J118" s="53"/>
      <c r="K118" s="54"/>
      <c r="L118" s="51"/>
      <c r="M118" s="55"/>
      <c r="N118" s="55"/>
      <c r="O118" s="55" t="s">
        <v>113</v>
      </c>
      <c r="P118" s="83">
        <v>2733.6</v>
      </c>
      <c r="Q118" s="57">
        <v>43910</v>
      </c>
      <c r="R118" s="57">
        <v>43910</v>
      </c>
      <c r="S118" s="83">
        <v>2733.6</v>
      </c>
      <c r="T118" s="58"/>
      <c r="U118" s="58" t="s">
        <v>337</v>
      </c>
      <c r="V118" s="58"/>
      <c r="W118" s="58"/>
      <c r="X118" s="58"/>
    </row>
    <row r="119" spans="1:24" ht="27" customHeight="1">
      <c r="A119" s="76" t="s">
        <v>338</v>
      </c>
      <c r="B119" s="47" t="s">
        <v>70</v>
      </c>
      <c r="C119" s="47" t="s">
        <v>71</v>
      </c>
      <c r="D119" s="73" t="s">
        <v>135</v>
      </c>
      <c r="E119" s="49" t="s">
        <v>24</v>
      </c>
      <c r="F119" s="50"/>
      <c r="G119" s="51"/>
      <c r="H119" s="69"/>
      <c r="I119" s="53"/>
      <c r="J119" s="53"/>
      <c r="K119" s="54"/>
      <c r="L119" s="51"/>
      <c r="M119" s="55"/>
      <c r="N119" s="55"/>
      <c r="O119" s="55" t="s">
        <v>136</v>
      </c>
      <c r="P119" s="83">
        <v>2759.4</v>
      </c>
      <c r="Q119" s="57">
        <v>43910</v>
      </c>
      <c r="R119" s="57">
        <v>43910</v>
      </c>
      <c r="S119" s="83">
        <v>2759.4</v>
      </c>
      <c r="T119" s="58"/>
      <c r="U119" s="71" t="s">
        <v>341</v>
      </c>
      <c r="V119" s="58"/>
      <c r="W119" s="58"/>
      <c r="X119" s="58"/>
    </row>
    <row r="120" spans="1:24" ht="27" customHeight="1">
      <c r="A120" s="76" t="s">
        <v>339</v>
      </c>
      <c r="B120" s="47" t="s">
        <v>70</v>
      </c>
      <c r="C120" s="47" t="s">
        <v>71</v>
      </c>
      <c r="D120" s="73" t="s">
        <v>124</v>
      </c>
      <c r="E120" s="49" t="s">
        <v>24</v>
      </c>
      <c r="F120" s="50"/>
      <c r="G120" s="51"/>
      <c r="H120" s="69"/>
      <c r="I120" s="53"/>
      <c r="J120" s="53"/>
      <c r="K120" s="54"/>
      <c r="L120" s="51"/>
      <c r="M120" s="55"/>
      <c r="N120" s="55"/>
      <c r="O120" s="55" t="s">
        <v>108</v>
      </c>
      <c r="P120" s="83">
        <v>4511.77</v>
      </c>
      <c r="Q120" s="57">
        <v>43910</v>
      </c>
      <c r="R120" s="57">
        <v>43910</v>
      </c>
      <c r="S120" s="83">
        <v>4511.77</v>
      </c>
      <c r="T120" s="58"/>
      <c r="U120" s="58" t="s">
        <v>340</v>
      </c>
      <c r="V120" s="58"/>
      <c r="W120" s="58"/>
      <c r="X120" s="58"/>
    </row>
    <row r="121" spans="1:24" ht="27" customHeight="1">
      <c r="A121" s="76" t="s">
        <v>342</v>
      </c>
      <c r="B121" s="47" t="s">
        <v>70</v>
      </c>
      <c r="C121" s="47" t="s">
        <v>71</v>
      </c>
      <c r="D121" s="73" t="s">
        <v>151</v>
      </c>
      <c r="E121" s="49" t="s">
        <v>24</v>
      </c>
      <c r="F121" s="50"/>
      <c r="G121" s="51"/>
      <c r="H121" s="69"/>
      <c r="I121" s="53"/>
      <c r="J121" s="53"/>
      <c r="K121" s="54"/>
      <c r="L121" s="51"/>
      <c r="M121" s="55"/>
      <c r="N121" s="55"/>
      <c r="O121" s="55" t="s">
        <v>157</v>
      </c>
      <c r="P121" s="83">
        <v>243.98</v>
      </c>
      <c r="Q121" s="57">
        <v>43910</v>
      </c>
      <c r="R121" s="57">
        <v>43910</v>
      </c>
      <c r="S121" s="83">
        <v>243.98</v>
      </c>
      <c r="T121" s="58"/>
      <c r="U121" s="72" t="s">
        <v>343</v>
      </c>
      <c r="V121" s="58"/>
      <c r="W121" s="58"/>
      <c r="X121" s="58"/>
    </row>
    <row r="122" spans="1:24" ht="27" customHeight="1">
      <c r="A122" s="76" t="s">
        <v>344</v>
      </c>
      <c r="B122" s="47" t="s">
        <v>70</v>
      </c>
      <c r="C122" s="47" t="s">
        <v>71</v>
      </c>
      <c r="D122" s="73" t="s">
        <v>345</v>
      </c>
      <c r="E122" s="49" t="s">
        <v>24</v>
      </c>
      <c r="F122" s="50"/>
      <c r="G122" s="51"/>
      <c r="H122" s="69"/>
      <c r="I122" s="53"/>
      <c r="J122" s="53"/>
      <c r="K122" s="54"/>
      <c r="L122" s="51"/>
      <c r="M122" s="55"/>
      <c r="N122" s="55"/>
      <c r="O122" s="55" t="s">
        <v>284</v>
      </c>
      <c r="P122" s="83">
        <v>93.44</v>
      </c>
      <c r="Q122" s="57">
        <v>43913</v>
      </c>
      <c r="R122" s="57">
        <v>43913</v>
      </c>
      <c r="S122" s="83">
        <v>93.44</v>
      </c>
      <c r="T122" s="58"/>
      <c r="U122" s="58" t="s">
        <v>346</v>
      </c>
      <c r="V122" s="58"/>
      <c r="W122" s="58"/>
      <c r="X122" s="58"/>
    </row>
    <row r="123" spans="1:24" ht="27" customHeight="1">
      <c r="A123" s="76" t="s">
        <v>347</v>
      </c>
      <c r="B123" s="47" t="s">
        <v>70</v>
      </c>
      <c r="C123" s="47" t="s">
        <v>71</v>
      </c>
      <c r="D123" s="73" t="s">
        <v>124</v>
      </c>
      <c r="E123" s="49" t="s">
        <v>24</v>
      </c>
      <c r="F123" s="50"/>
      <c r="G123" s="51"/>
      <c r="H123" s="69"/>
      <c r="I123" s="53"/>
      <c r="J123" s="53"/>
      <c r="K123" s="54"/>
      <c r="L123" s="51"/>
      <c r="M123" s="55"/>
      <c r="N123" s="55"/>
      <c r="O123" s="55" t="s">
        <v>232</v>
      </c>
      <c r="P123" s="83">
        <v>105</v>
      </c>
      <c r="Q123" s="57">
        <v>43913</v>
      </c>
      <c r="R123" s="57">
        <v>43913</v>
      </c>
      <c r="S123" s="83">
        <v>105</v>
      </c>
      <c r="T123" s="58"/>
      <c r="U123" s="72" t="s">
        <v>348</v>
      </c>
      <c r="V123" s="58"/>
      <c r="W123" s="58"/>
      <c r="X123" s="58"/>
    </row>
    <row r="124" spans="1:24" ht="27" customHeight="1">
      <c r="A124" s="76" t="s">
        <v>349</v>
      </c>
      <c r="B124" s="47" t="s">
        <v>70</v>
      </c>
      <c r="C124" s="47" t="s">
        <v>71</v>
      </c>
      <c r="D124" s="73" t="s">
        <v>124</v>
      </c>
      <c r="E124" s="49" t="s">
        <v>24</v>
      </c>
      <c r="F124" s="50"/>
      <c r="G124" s="51"/>
      <c r="H124" s="69"/>
      <c r="I124" s="53"/>
      <c r="J124" s="53"/>
      <c r="K124" s="54"/>
      <c r="L124" s="51"/>
      <c r="M124" s="55"/>
      <c r="N124" s="55"/>
      <c r="O124" s="55" t="s">
        <v>146</v>
      </c>
      <c r="P124" s="83">
        <v>4569.99</v>
      </c>
      <c r="Q124" s="57">
        <v>43913</v>
      </c>
      <c r="R124" s="57">
        <v>43913</v>
      </c>
      <c r="S124" s="83">
        <v>4569.99</v>
      </c>
      <c r="T124" s="58"/>
      <c r="U124" s="72" t="s">
        <v>350</v>
      </c>
      <c r="V124" s="58"/>
      <c r="W124" s="58"/>
      <c r="X124" s="58"/>
    </row>
    <row r="125" spans="1:24" ht="27" customHeight="1">
      <c r="A125" s="43" t="s">
        <v>430</v>
      </c>
      <c r="B125" s="24" t="s">
        <v>70</v>
      </c>
      <c r="C125" s="24" t="s">
        <v>71</v>
      </c>
      <c r="D125" s="17" t="s">
        <v>253</v>
      </c>
      <c r="E125" s="26" t="s">
        <v>24</v>
      </c>
      <c r="F125" s="34"/>
      <c r="G125" s="35"/>
      <c r="H125" s="28"/>
      <c r="I125" s="14"/>
      <c r="J125" s="14"/>
      <c r="K125" s="6"/>
      <c r="L125" s="35"/>
      <c r="M125" s="28"/>
      <c r="N125" s="5"/>
      <c r="O125" s="5" t="s">
        <v>254</v>
      </c>
      <c r="P125" s="56">
        <v>630</v>
      </c>
      <c r="Q125" s="57">
        <v>43913</v>
      </c>
      <c r="R125" s="57">
        <v>43913</v>
      </c>
      <c r="S125" s="70"/>
      <c r="T125" s="58"/>
      <c r="U125" s="58"/>
      <c r="V125" s="58"/>
      <c r="W125" s="58"/>
      <c r="X125" s="58"/>
    </row>
    <row r="126" spans="1:24" ht="27" customHeight="1">
      <c r="A126" s="43" t="s">
        <v>460</v>
      </c>
      <c r="B126" s="24" t="s">
        <v>70</v>
      </c>
      <c r="C126" s="24" t="s">
        <v>71</v>
      </c>
      <c r="D126" s="17" t="s">
        <v>461</v>
      </c>
      <c r="E126" s="26" t="s">
        <v>24</v>
      </c>
      <c r="F126" s="34"/>
      <c r="G126" s="35"/>
      <c r="H126" s="28"/>
      <c r="I126" s="14"/>
      <c r="J126" s="14"/>
      <c r="K126" s="6"/>
      <c r="L126" s="35"/>
      <c r="M126" s="28"/>
      <c r="N126" s="5"/>
      <c r="O126" s="5" t="s">
        <v>361</v>
      </c>
      <c r="P126" s="56">
        <v>1191.6</v>
      </c>
      <c r="Q126" s="57">
        <v>43913</v>
      </c>
      <c r="R126" s="57">
        <v>43913</v>
      </c>
      <c r="S126" s="70"/>
      <c r="T126" s="58"/>
      <c r="U126" s="58"/>
      <c r="V126" s="58"/>
      <c r="W126" s="58"/>
      <c r="X126" s="58"/>
    </row>
    <row r="127" spans="1:24" ht="27" customHeight="1">
      <c r="A127" s="76" t="s">
        <v>351</v>
      </c>
      <c r="B127" s="47" t="s">
        <v>70</v>
      </c>
      <c r="C127" s="47" t="s">
        <v>71</v>
      </c>
      <c r="D127" s="73" t="s">
        <v>345</v>
      </c>
      <c r="E127" s="49" t="s">
        <v>24</v>
      </c>
      <c r="F127" s="50"/>
      <c r="G127" s="51"/>
      <c r="H127" s="69"/>
      <c r="I127" s="53"/>
      <c r="J127" s="53"/>
      <c r="K127" s="54"/>
      <c r="L127" s="51"/>
      <c r="M127" s="55"/>
      <c r="N127" s="55"/>
      <c r="O127" s="55" t="s">
        <v>113</v>
      </c>
      <c r="P127" s="83">
        <v>1537.49</v>
      </c>
      <c r="Q127" s="57">
        <v>43914</v>
      </c>
      <c r="R127" s="57">
        <v>43914</v>
      </c>
      <c r="S127" s="83">
        <v>1537.49</v>
      </c>
      <c r="T127" s="58"/>
      <c r="U127" s="58" t="s">
        <v>352</v>
      </c>
      <c r="V127" s="58"/>
      <c r="W127" s="58"/>
      <c r="X127" s="58"/>
    </row>
    <row r="128" spans="1:24" ht="27" customHeight="1">
      <c r="A128" s="76" t="s">
        <v>353</v>
      </c>
      <c r="B128" s="47" t="s">
        <v>70</v>
      </c>
      <c r="C128" s="47" t="s">
        <v>71</v>
      </c>
      <c r="D128" s="73" t="s">
        <v>345</v>
      </c>
      <c r="E128" s="49" t="s">
        <v>24</v>
      </c>
      <c r="F128" s="50"/>
      <c r="G128" s="51"/>
      <c r="H128" s="69"/>
      <c r="I128" s="53"/>
      <c r="J128" s="53"/>
      <c r="K128" s="54"/>
      <c r="L128" s="51"/>
      <c r="M128" s="55"/>
      <c r="N128" s="55"/>
      <c r="O128" s="55" t="s">
        <v>139</v>
      </c>
      <c r="P128" s="83">
        <v>566.96</v>
      </c>
      <c r="Q128" s="57">
        <v>43914</v>
      </c>
      <c r="R128" s="57">
        <v>43914</v>
      </c>
      <c r="S128" s="83">
        <v>566.96</v>
      </c>
      <c r="T128" s="58"/>
      <c r="U128" s="72" t="s">
        <v>354</v>
      </c>
      <c r="V128" s="58"/>
      <c r="W128" s="58"/>
      <c r="X128" s="58"/>
    </row>
    <row r="129" spans="1:24" ht="27" customHeight="1">
      <c r="A129" s="76" t="s">
        <v>355</v>
      </c>
      <c r="B129" s="47" t="s">
        <v>70</v>
      </c>
      <c r="C129" s="47" t="s">
        <v>71</v>
      </c>
      <c r="D129" s="73" t="s">
        <v>345</v>
      </c>
      <c r="E129" s="49" t="s">
        <v>24</v>
      </c>
      <c r="F129" s="50"/>
      <c r="G129" s="51"/>
      <c r="H129" s="69"/>
      <c r="I129" s="53"/>
      <c r="J129" s="53"/>
      <c r="K129" s="54"/>
      <c r="L129" s="51"/>
      <c r="M129" s="55"/>
      <c r="N129" s="55"/>
      <c r="O129" s="55" t="s">
        <v>108</v>
      </c>
      <c r="P129" s="83">
        <v>541.07</v>
      </c>
      <c r="Q129" s="57">
        <v>43914</v>
      </c>
      <c r="R129" s="57">
        <v>43914</v>
      </c>
      <c r="S129" s="83">
        <v>541.07</v>
      </c>
      <c r="T129" s="58"/>
      <c r="U129" s="58" t="s">
        <v>356</v>
      </c>
      <c r="V129" s="58"/>
      <c r="W129" s="58"/>
      <c r="X129" s="58"/>
    </row>
    <row r="130" spans="1:24" ht="27" customHeight="1">
      <c r="A130" s="46" t="s">
        <v>371</v>
      </c>
      <c r="B130" s="47" t="s">
        <v>70</v>
      </c>
      <c r="C130" s="47" t="s">
        <v>71</v>
      </c>
      <c r="D130" s="48" t="s">
        <v>372</v>
      </c>
      <c r="E130" s="49" t="s">
        <v>27</v>
      </c>
      <c r="F130" s="50"/>
      <c r="G130" s="51"/>
      <c r="H130" s="29"/>
      <c r="I130" s="14"/>
      <c r="J130" s="14"/>
      <c r="K130" s="6"/>
      <c r="L130" s="35"/>
      <c r="M130" s="29"/>
      <c r="N130" s="55"/>
      <c r="O130" s="53" t="s">
        <v>152</v>
      </c>
      <c r="P130" s="56">
        <v>423.5</v>
      </c>
      <c r="Q130" s="57">
        <v>43914</v>
      </c>
      <c r="R130" s="57">
        <v>43914</v>
      </c>
      <c r="S130" s="70"/>
      <c r="T130" s="58"/>
      <c r="U130" s="71" t="s">
        <v>484</v>
      </c>
      <c r="V130" s="58"/>
      <c r="W130" s="58"/>
      <c r="X130" s="58"/>
    </row>
    <row r="131" spans="1:24" ht="27" customHeight="1">
      <c r="A131" s="46" t="s">
        <v>375</v>
      </c>
      <c r="B131" s="47" t="s">
        <v>70</v>
      </c>
      <c r="C131" s="47" t="s">
        <v>71</v>
      </c>
      <c r="D131" s="48" t="s">
        <v>372</v>
      </c>
      <c r="E131" s="49" t="s">
        <v>24</v>
      </c>
      <c r="F131" s="50"/>
      <c r="G131" s="51"/>
      <c r="H131" s="52"/>
      <c r="I131" s="53"/>
      <c r="J131" s="55"/>
      <c r="K131" s="54"/>
      <c r="L131" s="51"/>
      <c r="M131" s="52"/>
      <c r="N131" s="55"/>
      <c r="O131" s="5" t="s">
        <v>333</v>
      </c>
      <c r="P131" s="56">
        <v>840</v>
      </c>
      <c r="Q131" s="57">
        <v>43914</v>
      </c>
      <c r="R131" s="57">
        <v>43914</v>
      </c>
      <c r="S131" s="70"/>
      <c r="T131" s="58"/>
      <c r="U131" s="71" t="s">
        <v>489</v>
      </c>
      <c r="V131" s="58"/>
      <c r="W131" s="58"/>
      <c r="X131" s="58"/>
    </row>
    <row r="132" spans="1:24" ht="27" customHeight="1">
      <c r="A132" s="76" t="s">
        <v>357</v>
      </c>
      <c r="B132" s="47" t="s">
        <v>70</v>
      </c>
      <c r="C132" s="47" t="s">
        <v>71</v>
      </c>
      <c r="D132" s="73" t="s">
        <v>159</v>
      </c>
      <c r="E132" s="49" t="s">
        <v>24</v>
      </c>
      <c r="F132" s="50"/>
      <c r="G132" s="51"/>
      <c r="H132" s="69"/>
      <c r="I132" s="53"/>
      <c r="J132" s="53"/>
      <c r="K132" s="54"/>
      <c r="L132" s="51"/>
      <c r="M132" s="55"/>
      <c r="N132" s="55"/>
      <c r="O132" s="55" t="s">
        <v>358</v>
      </c>
      <c r="P132" s="83">
        <v>268.22</v>
      </c>
      <c r="Q132" s="57">
        <v>43914</v>
      </c>
      <c r="R132" s="57">
        <v>43914</v>
      </c>
      <c r="S132" s="83">
        <v>268.22</v>
      </c>
      <c r="T132" s="58"/>
      <c r="U132" s="58"/>
      <c r="V132" s="58"/>
      <c r="W132" s="58"/>
      <c r="X132" s="58"/>
    </row>
    <row r="133" spans="1:24" ht="27" customHeight="1">
      <c r="A133" s="76" t="s">
        <v>359</v>
      </c>
      <c r="B133" s="47" t="s">
        <v>70</v>
      </c>
      <c r="C133" s="47" t="s">
        <v>71</v>
      </c>
      <c r="D133" s="73" t="s">
        <v>159</v>
      </c>
      <c r="E133" s="49" t="s">
        <v>24</v>
      </c>
      <c r="F133" s="50"/>
      <c r="G133" s="51"/>
      <c r="H133" s="69"/>
      <c r="I133" s="53"/>
      <c r="J133" s="53"/>
      <c r="K133" s="54"/>
      <c r="L133" s="51"/>
      <c r="M133" s="55"/>
      <c r="N133" s="55"/>
      <c r="O133" s="55" t="s">
        <v>152</v>
      </c>
      <c r="P133" s="83">
        <v>124.92</v>
      </c>
      <c r="Q133" s="57">
        <v>43914</v>
      </c>
      <c r="R133" s="57">
        <v>43914</v>
      </c>
      <c r="S133" s="83">
        <v>124.92</v>
      </c>
      <c r="T133" s="58"/>
      <c r="U133" s="72" t="s">
        <v>360</v>
      </c>
      <c r="V133" s="58"/>
      <c r="W133" s="58"/>
      <c r="X133" s="58"/>
    </row>
    <row r="134" spans="1:24" ht="27" customHeight="1">
      <c r="A134" s="76" t="s">
        <v>362</v>
      </c>
      <c r="B134" s="47" t="s">
        <v>70</v>
      </c>
      <c r="C134" s="47" t="s">
        <v>71</v>
      </c>
      <c r="D134" s="73" t="s">
        <v>363</v>
      </c>
      <c r="E134" s="49" t="s">
        <v>24</v>
      </c>
      <c r="F134" s="50"/>
      <c r="G134" s="51"/>
      <c r="H134" s="69"/>
      <c r="I134" s="53"/>
      <c r="J134" s="53"/>
      <c r="K134" s="54"/>
      <c r="L134" s="51"/>
      <c r="M134" s="55"/>
      <c r="N134" s="55"/>
      <c r="O134" s="55" t="s">
        <v>302</v>
      </c>
      <c r="P134" s="56">
        <v>5760</v>
      </c>
      <c r="Q134" s="57">
        <v>43914</v>
      </c>
      <c r="R134" s="57">
        <v>43914</v>
      </c>
      <c r="S134" s="70">
        <v>907.5</v>
      </c>
      <c r="T134" s="58"/>
      <c r="U134" s="72" t="s">
        <v>364</v>
      </c>
      <c r="V134" s="58"/>
      <c r="W134" s="58"/>
      <c r="X134" s="58"/>
    </row>
    <row r="135" spans="1:24" ht="27" customHeight="1">
      <c r="A135" s="76" t="s">
        <v>365</v>
      </c>
      <c r="B135" s="47" t="s">
        <v>70</v>
      </c>
      <c r="C135" s="47" t="s">
        <v>71</v>
      </c>
      <c r="D135" s="73" t="s">
        <v>159</v>
      </c>
      <c r="E135" s="49" t="s">
        <v>24</v>
      </c>
      <c r="F135" s="50"/>
      <c r="G135" s="51"/>
      <c r="H135" s="69"/>
      <c r="I135" s="53"/>
      <c r="J135" s="53"/>
      <c r="K135" s="54"/>
      <c r="L135" s="51"/>
      <c r="M135" s="55"/>
      <c r="N135" s="55"/>
      <c r="O135" s="55" t="s">
        <v>366</v>
      </c>
      <c r="P135" s="83">
        <v>221.29</v>
      </c>
      <c r="Q135" s="57">
        <v>43914</v>
      </c>
      <c r="R135" s="57">
        <v>43914</v>
      </c>
      <c r="S135" s="83">
        <v>221.29</v>
      </c>
      <c r="T135" s="58"/>
      <c r="U135" s="72" t="s">
        <v>367</v>
      </c>
      <c r="V135" s="58"/>
      <c r="W135" s="58"/>
      <c r="X135" s="58"/>
    </row>
    <row r="136" spans="1:24" ht="27" customHeight="1">
      <c r="A136" s="46" t="s">
        <v>369</v>
      </c>
      <c r="B136" s="47" t="s">
        <v>70</v>
      </c>
      <c r="C136" s="47" t="s">
        <v>71</v>
      </c>
      <c r="D136" s="48" t="s">
        <v>370</v>
      </c>
      <c r="E136" s="49" t="s">
        <v>24</v>
      </c>
      <c r="F136" s="50"/>
      <c r="G136" s="51"/>
      <c r="H136" s="52"/>
      <c r="I136" s="53"/>
      <c r="J136" s="55"/>
      <c r="K136" s="54"/>
      <c r="L136" s="51"/>
      <c r="M136" s="52"/>
      <c r="N136" s="55"/>
      <c r="O136" s="55" t="s">
        <v>301</v>
      </c>
      <c r="P136" s="56">
        <v>750</v>
      </c>
      <c r="Q136" s="57">
        <v>43914</v>
      </c>
      <c r="R136" s="57">
        <v>43920</v>
      </c>
      <c r="S136" s="70"/>
      <c r="T136" s="58"/>
      <c r="U136" s="58"/>
      <c r="V136" s="58"/>
      <c r="W136" s="58"/>
      <c r="X136" s="58"/>
    </row>
    <row r="137" spans="1:24" ht="27" customHeight="1">
      <c r="A137" s="46" t="s">
        <v>368</v>
      </c>
      <c r="B137" s="47" t="s">
        <v>70</v>
      </c>
      <c r="C137" s="47" t="s">
        <v>71</v>
      </c>
      <c r="D137" s="48" t="s">
        <v>83</v>
      </c>
      <c r="E137" s="49" t="s">
        <v>27</v>
      </c>
      <c r="F137" s="50"/>
      <c r="G137" s="51"/>
      <c r="H137" s="28"/>
      <c r="I137" s="53"/>
      <c r="J137" s="55"/>
      <c r="K137" s="54"/>
      <c r="L137" s="51"/>
      <c r="M137" s="28"/>
      <c r="N137" s="55"/>
      <c r="O137" s="55" t="s">
        <v>84</v>
      </c>
      <c r="P137" s="56"/>
      <c r="Q137" s="57">
        <v>43914</v>
      </c>
      <c r="R137" s="57">
        <v>43928</v>
      </c>
      <c r="S137" s="70"/>
      <c r="T137" s="58"/>
      <c r="U137" s="58"/>
      <c r="V137" s="58"/>
      <c r="W137" s="58"/>
      <c r="X137" s="58"/>
    </row>
    <row r="138" spans="1:24" ht="27" customHeight="1">
      <c r="A138" s="43" t="s">
        <v>378</v>
      </c>
      <c r="B138" s="24" t="s">
        <v>70</v>
      </c>
      <c r="C138" s="24" t="s">
        <v>71</v>
      </c>
      <c r="D138" s="17" t="s">
        <v>159</v>
      </c>
      <c r="E138" s="49" t="s">
        <v>24</v>
      </c>
      <c r="F138" s="34"/>
      <c r="G138" s="35"/>
      <c r="H138" s="24"/>
      <c r="I138" s="14"/>
      <c r="J138" s="53"/>
      <c r="K138" s="6"/>
      <c r="L138" s="35"/>
      <c r="M138" s="24"/>
      <c r="N138" s="5"/>
      <c r="O138" s="53" t="s">
        <v>152</v>
      </c>
      <c r="P138" s="56">
        <v>3475</v>
      </c>
      <c r="Q138" s="57">
        <v>43916</v>
      </c>
      <c r="R138" s="57">
        <v>43920</v>
      </c>
      <c r="S138" s="70">
        <v>2092.93</v>
      </c>
      <c r="T138" s="58"/>
      <c r="U138" s="71" t="s">
        <v>485</v>
      </c>
      <c r="V138" s="58"/>
      <c r="W138" s="58"/>
      <c r="X138" s="58"/>
    </row>
    <row r="139" spans="1:24" ht="27" customHeight="1">
      <c r="A139" s="76" t="s">
        <v>379</v>
      </c>
      <c r="B139" s="47" t="s">
        <v>70</v>
      </c>
      <c r="C139" s="47" t="s">
        <v>71</v>
      </c>
      <c r="D139" s="73" t="s">
        <v>124</v>
      </c>
      <c r="E139" s="49" t="s">
        <v>24</v>
      </c>
      <c r="F139" s="50"/>
      <c r="G139" s="51"/>
      <c r="H139" s="69"/>
      <c r="I139" s="53"/>
      <c r="J139" s="53"/>
      <c r="K139" s="54"/>
      <c r="L139" s="51"/>
      <c r="M139" s="55"/>
      <c r="N139" s="55"/>
      <c r="O139" s="55" t="s">
        <v>380</v>
      </c>
      <c r="P139" s="56">
        <v>222.59</v>
      </c>
      <c r="Q139" s="57">
        <v>43917</v>
      </c>
      <c r="R139" s="57">
        <v>43917</v>
      </c>
      <c r="S139" s="70"/>
      <c r="T139" s="58"/>
      <c r="U139" s="58" t="s">
        <v>381</v>
      </c>
      <c r="V139" s="58"/>
      <c r="W139" s="58"/>
      <c r="X139" s="58"/>
    </row>
    <row r="140" spans="1:24" ht="27" customHeight="1">
      <c r="A140" s="43" t="s">
        <v>382</v>
      </c>
      <c r="B140" s="24" t="s">
        <v>70</v>
      </c>
      <c r="C140" s="24" t="s">
        <v>71</v>
      </c>
      <c r="D140" s="17" t="s">
        <v>385</v>
      </c>
      <c r="E140" s="49" t="s">
        <v>24</v>
      </c>
      <c r="F140" s="34"/>
      <c r="G140" s="35"/>
      <c r="H140" s="28"/>
      <c r="I140" s="14"/>
      <c r="J140" s="5"/>
      <c r="K140" s="6"/>
      <c r="L140" s="35"/>
      <c r="M140" s="28"/>
      <c r="N140" s="5"/>
      <c r="O140" s="14" t="s">
        <v>384</v>
      </c>
      <c r="P140" s="56">
        <v>448</v>
      </c>
      <c r="Q140" s="57">
        <v>43917</v>
      </c>
      <c r="R140" s="57">
        <v>43927</v>
      </c>
      <c r="S140" s="70"/>
      <c r="T140" s="58"/>
      <c r="U140" s="58"/>
      <c r="V140" s="58"/>
      <c r="W140" s="58"/>
      <c r="X140" s="58"/>
    </row>
    <row r="141" spans="1:24" ht="27" customHeight="1">
      <c r="A141" s="43" t="s">
        <v>383</v>
      </c>
      <c r="B141" s="24" t="s">
        <v>70</v>
      </c>
      <c r="C141" s="24" t="s">
        <v>71</v>
      </c>
      <c r="D141" s="17" t="s">
        <v>181</v>
      </c>
      <c r="E141" s="49" t="s">
        <v>24</v>
      </c>
      <c r="F141" s="34"/>
      <c r="G141" s="35"/>
      <c r="H141" s="24"/>
      <c r="I141" s="14"/>
      <c r="J141" s="5"/>
      <c r="K141" s="6"/>
      <c r="L141" s="35"/>
      <c r="M141" s="24"/>
      <c r="N141" s="5"/>
      <c r="O141" s="14" t="s">
        <v>182</v>
      </c>
      <c r="P141" s="56">
        <v>350</v>
      </c>
      <c r="Q141" s="57">
        <v>43917</v>
      </c>
      <c r="R141" s="57">
        <v>43923</v>
      </c>
      <c r="S141" s="70"/>
      <c r="T141" s="58"/>
      <c r="U141" s="58"/>
      <c r="V141" s="58"/>
      <c r="W141" s="58"/>
      <c r="X141" s="58"/>
    </row>
    <row r="142" spans="1:24" ht="27" customHeight="1">
      <c r="A142" s="77" t="s">
        <v>376</v>
      </c>
      <c r="B142" s="47" t="s">
        <v>70</v>
      </c>
      <c r="C142" s="47" t="s">
        <v>71</v>
      </c>
      <c r="D142" s="48" t="s">
        <v>373</v>
      </c>
      <c r="E142" s="49" t="s">
        <v>13</v>
      </c>
      <c r="F142" s="50"/>
      <c r="G142" s="51"/>
      <c r="H142" s="24"/>
      <c r="I142" s="53"/>
      <c r="J142" s="55"/>
      <c r="K142" s="54"/>
      <c r="L142" s="51"/>
      <c r="M142" s="24"/>
      <c r="N142" s="55"/>
      <c r="O142" s="56" t="s">
        <v>374</v>
      </c>
      <c r="P142" s="56" t="s">
        <v>377</v>
      </c>
      <c r="Q142" s="57">
        <v>43921</v>
      </c>
      <c r="R142" s="57">
        <v>44651</v>
      </c>
      <c r="S142" s="70">
        <v>10009.52</v>
      </c>
      <c r="T142" s="58"/>
      <c r="U142" s="58"/>
      <c r="V142" s="58"/>
      <c r="W142" s="58"/>
      <c r="X142" s="58"/>
    </row>
    <row r="143" spans="1:24" ht="27" customHeight="1">
      <c r="A143" s="43" t="s">
        <v>386</v>
      </c>
      <c r="B143" s="24" t="s">
        <v>70</v>
      </c>
      <c r="C143" s="24" t="s">
        <v>71</v>
      </c>
      <c r="D143" s="17" t="s">
        <v>387</v>
      </c>
      <c r="E143" s="49" t="s">
        <v>24</v>
      </c>
      <c r="F143" s="34"/>
      <c r="G143" s="35"/>
      <c r="H143" s="24"/>
      <c r="I143" s="14"/>
      <c r="J143" s="14"/>
      <c r="K143" s="6"/>
      <c r="L143" s="35"/>
      <c r="M143" s="24"/>
      <c r="N143" s="5"/>
      <c r="O143" s="14" t="s">
        <v>185</v>
      </c>
      <c r="P143" s="56">
        <v>1020</v>
      </c>
      <c r="Q143" s="57">
        <v>43921</v>
      </c>
      <c r="R143" s="57">
        <v>43923</v>
      </c>
      <c r="S143" s="70"/>
      <c r="T143" s="58"/>
      <c r="U143" s="58"/>
      <c r="V143" s="58"/>
      <c r="W143" s="58"/>
      <c r="X143" s="58"/>
    </row>
    <row r="144" spans="1:24" ht="27" customHeight="1">
      <c r="A144" s="79" t="s">
        <v>388</v>
      </c>
      <c r="B144" s="47" t="s">
        <v>70</v>
      </c>
      <c r="C144" s="47" t="s">
        <v>71</v>
      </c>
      <c r="D144" s="73" t="s">
        <v>389</v>
      </c>
      <c r="E144" s="49" t="s">
        <v>24</v>
      </c>
      <c r="F144" s="50"/>
      <c r="G144" s="51"/>
      <c r="H144" s="69"/>
      <c r="I144" s="53"/>
      <c r="J144" s="53"/>
      <c r="K144" s="54"/>
      <c r="L144" s="51"/>
      <c r="M144" s="55"/>
      <c r="N144" s="55"/>
      <c r="O144" s="55" t="s">
        <v>122</v>
      </c>
      <c r="P144" s="83">
        <v>1143</v>
      </c>
      <c r="Q144" s="57">
        <v>43921</v>
      </c>
      <c r="R144" s="57">
        <v>43921</v>
      </c>
      <c r="S144" s="83">
        <v>1143</v>
      </c>
      <c r="T144" s="58"/>
      <c r="U144" s="80" t="s">
        <v>462</v>
      </c>
      <c r="V144" s="58"/>
      <c r="W144" s="58"/>
      <c r="X144" s="58"/>
    </row>
    <row r="145" spans="1:19" s="27" customFormat="1" ht="27" customHeight="1">
      <c r="A145" s="46"/>
      <c r="B145" s="62"/>
      <c r="C145" s="62"/>
      <c r="D145" s="48"/>
      <c r="E145" s="49"/>
      <c r="F145" s="50"/>
      <c r="G145" s="51"/>
      <c r="H145" s="53"/>
      <c r="I145" s="53"/>
      <c r="J145" s="53"/>
      <c r="K145" s="54"/>
      <c r="L145" s="51"/>
      <c r="M145" s="47"/>
      <c r="N145" s="55"/>
      <c r="O145" s="55"/>
      <c r="P145" s="56"/>
      <c r="Q145" s="57"/>
      <c r="R145" s="57"/>
      <c r="S145" s="41"/>
    </row>
    <row r="146" spans="1:19" s="27" customFormat="1" ht="27" customHeight="1">
      <c r="A146" s="46"/>
      <c r="B146" s="62"/>
      <c r="C146" s="62"/>
      <c r="D146" s="48"/>
      <c r="E146" s="49"/>
      <c r="F146" s="50"/>
      <c r="G146" s="51"/>
      <c r="H146" s="53"/>
      <c r="I146" s="53"/>
      <c r="J146" s="53"/>
      <c r="K146" s="54"/>
      <c r="L146" s="51"/>
      <c r="M146" s="47"/>
      <c r="N146" s="55"/>
      <c r="O146" s="55"/>
      <c r="P146" s="56"/>
      <c r="Q146" s="57"/>
      <c r="R146" s="57"/>
      <c r="S146" s="41"/>
    </row>
    <row r="147" spans="1:19" s="27" customFormat="1" ht="27" customHeight="1">
      <c r="A147" s="46"/>
      <c r="B147" s="62"/>
      <c r="C147" s="62"/>
      <c r="D147" s="48"/>
      <c r="E147" s="49"/>
      <c r="F147" s="50"/>
      <c r="G147" s="51"/>
      <c r="H147" s="53"/>
      <c r="I147" s="53"/>
      <c r="J147" s="53"/>
      <c r="K147" s="54"/>
      <c r="L147" s="51"/>
      <c r="M147" s="47"/>
      <c r="N147" s="55"/>
      <c r="O147" s="55"/>
      <c r="P147" s="56"/>
      <c r="Q147" s="64"/>
      <c r="R147" s="57"/>
      <c r="S147" s="41"/>
    </row>
    <row r="148" spans="1:19" s="27" customFormat="1" ht="27" customHeight="1">
      <c r="A148" s="43"/>
      <c r="B148" s="15"/>
      <c r="C148" s="15"/>
      <c r="D148" s="17"/>
      <c r="E148" s="49"/>
      <c r="F148" s="34"/>
      <c r="G148" s="35"/>
      <c r="H148" s="14"/>
      <c r="I148" s="14"/>
      <c r="J148" s="14"/>
      <c r="K148" s="6"/>
      <c r="L148" s="35"/>
      <c r="M148" s="24"/>
      <c r="N148" s="5"/>
      <c r="O148" s="5"/>
      <c r="P148" s="56"/>
      <c r="Q148" s="8"/>
      <c r="R148" s="25"/>
      <c r="S148" s="41"/>
    </row>
    <row r="149" spans="1:19" s="27" customFormat="1" ht="27" customHeight="1">
      <c r="A149" s="43"/>
      <c r="B149" s="15"/>
      <c r="C149" s="15"/>
      <c r="D149" s="17"/>
      <c r="E149" s="49"/>
      <c r="F149" s="34"/>
      <c r="G149" s="35"/>
      <c r="H149" s="14"/>
      <c r="I149" s="14"/>
      <c r="J149" s="14"/>
      <c r="K149" s="6"/>
      <c r="L149" s="35"/>
      <c r="M149" s="24"/>
      <c r="N149" s="5"/>
      <c r="O149" s="5"/>
      <c r="P149" s="56"/>
      <c r="Q149" s="8"/>
      <c r="R149" s="25"/>
      <c r="S149" s="41"/>
    </row>
    <row r="150" spans="1:19" s="27" customFormat="1" ht="27" customHeight="1">
      <c r="A150" s="43"/>
      <c r="B150" s="15"/>
      <c r="C150" s="15"/>
      <c r="D150" s="17"/>
      <c r="E150" s="49"/>
      <c r="F150" s="34"/>
      <c r="G150" s="35"/>
      <c r="H150" s="14"/>
      <c r="I150" s="14"/>
      <c r="J150" s="14"/>
      <c r="K150" s="6"/>
      <c r="L150" s="35"/>
      <c r="M150" s="24"/>
      <c r="N150" s="5"/>
      <c r="O150" s="5"/>
      <c r="P150" s="56"/>
      <c r="Q150" s="8"/>
      <c r="R150" s="25"/>
      <c r="S150" s="41"/>
    </row>
    <row r="151" spans="1:19" s="27" customFormat="1" ht="27" customHeight="1">
      <c r="A151" s="43"/>
      <c r="B151" s="15"/>
      <c r="C151" s="15"/>
      <c r="D151" s="17"/>
      <c r="E151" s="49"/>
      <c r="F151" s="34"/>
      <c r="G151" s="35"/>
      <c r="H151" s="14"/>
      <c r="I151" s="14"/>
      <c r="J151" s="14"/>
      <c r="K151" s="6"/>
      <c r="L151" s="35"/>
      <c r="M151" s="24"/>
      <c r="N151" s="5"/>
      <c r="O151" s="5"/>
      <c r="P151" s="56"/>
      <c r="Q151" s="8"/>
      <c r="R151" s="25"/>
      <c r="S151" s="41"/>
    </row>
    <row r="152" spans="1:19" s="27" customFormat="1" ht="27" customHeight="1">
      <c r="A152" s="43"/>
      <c r="B152" s="15"/>
      <c r="C152" s="15"/>
      <c r="D152" s="17"/>
      <c r="E152" s="49"/>
      <c r="F152" s="34"/>
      <c r="G152" s="35"/>
      <c r="H152" s="14"/>
      <c r="I152" s="14"/>
      <c r="J152" s="14"/>
      <c r="K152" s="6"/>
      <c r="L152" s="35"/>
      <c r="M152" s="24"/>
      <c r="N152" s="5"/>
      <c r="O152" s="5"/>
      <c r="P152" s="56"/>
      <c r="Q152" s="8"/>
      <c r="R152" s="25"/>
      <c r="S152" s="41"/>
    </row>
    <row r="153" spans="1:19" s="27" customFormat="1" ht="27" customHeight="1">
      <c r="A153" s="43"/>
      <c r="B153" s="15"/>
      <c r="C153" s="15"/>
      <c r="D153" s="17"/>
      <c r="E153" s="49"/>
      <c r="F153" s="34"/>
      <c r="G153" s="35"/>
      <c r="H153" s="14"/>
      <c r="I153" s="14"/>
      <c r="J153" s="14"/>
      <c r="K153" s="6"/>
      <c r="L153" s="35"/>
      <c r="M153" s="24"/>
      <c r="N153" s="5"/>
      <c r="O153" s="5"/>
      <c r="P153" s="56"/>
      <c r="Q153" s="8"/>
      <c r="R153" s="25"/>
      <c r="S153" s="41"/>
    </row>
    <row r="154" spans="1:19" s="27" customFormat="1" ht="27" customHeight="1">
      <c r="A154" s="43"/>
      <c r="B154" s="15"/>
      <c r="C154" s="15"/>
      <c r="D154" s="17"/>
      <c r="E154" s="49"/>
      <c r="F154" s="34"/>
      <c r="G154" s="35"/>
      <c r="H154" s="14"/>
      <c r="I154" s="14"/>
      <c r="J154" s="14"/>
      <c r="K154" s="6"/>
      <c r="L154" s="35"/>
      <c r="M154" s="24"/>
      <c r="N154" s="5"/>
      <c r="O154" s="5"/>
      <c r="P154" s="56"/>
      <c r="Q154" s="8"/>
      <c r="R154" s="25"/>
      <c r="S154" s="41"/>
    </row>
    <row r="155" spans="1:19" s="27" customFormat="1" ht="27" customHeight="1">
      <c r="A155" s="43"/>
      <c r="B155" s="15"/>
      <c r="C155" s="15"/>
      <c r="D155" s="17"/>
      <c r="E155" s="49"/>
      <c r="F155" s="34"/>
      <c r="G155" s="35"/>
      <c r="H155" s="14"/>
      <c r="I155" s="14"/>
      <c r="J155" s="14"/>
      <c r="K155" s="6"/>
      <c r="L155" s="35"/>
      <c r="M155" s="24"/>
      <c r="N155" s="5"/>
      <c r="O155" s="5"/>
      <c r="P155" s="56"/>
      <c r="Q155" s="8"/>
      <c r="R155" s="25"/>
      <c r="S155" s="41"/>
    </row>
    <row r="156" spans="1:19" s="27" customFormat="1" ht="27" customHeight="1">
      <c r="A156" s="43"/>
      <c r="B156" s="15"/>
      <c r="C156" s="15"/>
      <c r="D156" s="17"/>
      <c r="E156" s="49"/>
      <c r="F156" s="34"/>
      <c r="G156" s="35"/>
      <c r="H156" s="14"/>
      <c r="I156" s="14"/>
      <c r="J156" s="14"/>
      <c r="K156" s="6"/>
      <c r="L156" s="35"/>
      <c r="M156" s="24"/>
      <c r="N156" s="5"/>
      <c r="O156" s="5"/>
      <c r="P156" s="56"/>
      <c r="Q156" s="8"/>
      <c r="R156" s="25"/>
      <c r="S156" s="41"/>
    </row>
    <row r="157" spans="1:19" s="27" customFormat="1" ht="27" customHeight="1">
      <c r="A157" s="43"/>
      <c r="B157" s="15"/>
      <c r="C157" s="15"/>
      <c r="D157" s="17"/>
      <c r="E157" s="49"/>
      <c r="F157" s="34"/>
      <c r="G157" s="35"/>
      <c r="H157" s="14"/>
      <c r="I157" s="14"/>
      <c r="J157" s="14"/>
      <c r="K157" s="6"/>
      <c r="L157" s="35"/>
      <c r="M157" s="24"/>
      <c r="N157" s="5"/>
      <c r="O157" s="5"/>
      <c r="P157" s="56"/>
      <c r="Q157" s="8"/>
      <c r="R157" s="25"/>
      <c r="S157" s="41"/>
    </row>
    <row r="158" spans="1:19" s="27" customFormat="1" ht="27" customHeight="1">
      <c r="A158" s="43"/>
      <c r="B158" s="15"/>
      <c r="C158" s="15"/>
      <c r="D158" s="17"/>
      <c r="E158" s="49"/>
      <c r="F158" s="34"/>
      <c r="G158" s="35"/>
      <c r="H158" s="14"/>
      <c r="I158" s="14"/>
      <c r="J158" s="14"/>
      <c r="K158" s="6"/>
      <c r="L158" s="35"/>
      <c r="M158" s="24"/>
      <c r="N158" s="5"/>
      <c r="O158" s="5"/>
      <c r="P158" s="56"/>
      <c r="Q158" s="8"/>
      <c r="R158" s="25"/>
      <c r="S158" s="41"/>
    </row>
    <row r="159" spans="1:19" s="27" customFormat="1" ht="27" customHeight="1">
      <c r="A159" s="43"/>
      <c r="B159" s="15"/>
      <c r="C159" s="15"/>
      <c r="D159" s="17"/>
      <c r="E159" s="26"/>
      <c r="F159" s="34"/>
      <c r="G159" s="35"/>
      <c r="H159" s="14"/>
      <c r="I159" s="14"/>
      <c r="J159" s="14"/>
      <c r="K159" s="6"/>
      <c r="L159" s="35"/>
      <c r="M159" s="24"/>
      <c r="N159" s="5"/>
      <c r="O159" s="5"/>
      <c r="P159" s="56"/>
      <c r="Q159" s="8"/>
      <c r="R159" s="25"/>
      <c r="S159" s="41"/>
    </row>
    <row r="160" spans="1:19" s="27" customFormat="1" ht="27" customHeight="1">
      <c r="A160" s="43"/>
      <c r="B160" s="15"/>
      <c r="C160" s="15"/>
      <c r="D160" s="17"/>
      <c r="E160" s="26"/>
      <c r="F160" s="34"/>
      <c r="G160" s="35"/>
      <c r="H160" s="14"/>
      <c r="I160" s="14"/>
      <c r="J160" s="14"/>
      <c r="K160" s="6"/>
      <c r="L160" s="35"/>
      <c r="M160" s="24"/>
      <c r="N160" s="5"/>
      <c r="O160" s="5"/>
      <c r="P160" s="56"/>
      <c r="Q160" s="8"/>
      <c r="R160" s="25"/>
      <c r="S160" s="41"/>
    </row>
    <row r="161" spans="1:19" s="27" customFormat="1" ht="27" customHeight="1">
      <c r="A161" s="43"/>
      <c r="B161" s="15"/>
      <c r="C161" s="15"/>
      <c r="D161" s="17"/>
      <c r="E161" s="26"/>
      <c r="F161" s="34"/>
      <c r="G161" s="35"/>
      <c r="H161" s="14"/>
      <c r="I161" s="14"/>
      <c r="J161" s="14"/>
      <c r="K161" s="6"/>
      <c r="L161" s="35"/>
      <c r="M161" s="24"/>
      <c r="N161" s="5"/>
      <c r="O161" s="5"/>
      <c r="P161" s="56"/>
      <c r="Q161" s="8"/>
      <c r="R161" s="25"/>
      <c r="S161" s="41"/>
    </row>
    <row r="162" spans="1:19" s="27" customFormat="1" ht="27" customHeight="1">
      <c r="A162" s="43"/>
      <c r="B162" s="15"/>
      <c r="C162" s="15"/>
      <c r="D162" s="17"/>
      <c r="E162" s="26"/>
      <c r="F162" s="34"/>
      <c r="G162" s="35"/>
      <c r="H162" s="14"/>
      <c r="I162" s="14"/>
      <c r="J162" s="14"/>
      <c r="K162" s="6"/>
      <c r="L162" s="35"/>
      <c r="M162" s="24"/>
      <c r="N162" s="5"/>
      <c r="O162" s="5"/>
      <c r="P162" s="56"/>
      <c r="Q162" s="8"/>
      <c r="R162" s="25"/>
      <c r="S162" s="41"/>
    </row>
    <row r="163" spans="1:19" s="27" customFormat="1" ht="27" customHeight="1">
      <c r="A163" s="43"/>
      <c r="B163" s="15"/>
      <c r="C163" s="15"/>
      <c r="D163" s="17"/>
      <c r="E163" s="26"/>
      <c r="F163" s="34"/>
      <c r="G163" s="35"/>
      <c r="H163" s="14"/>
      <c r="I163" s="14"/>
      <c r="J163" s="14"/>
      <c r="K163" s="6"/>
      <c r="L163" s="35"/>
      <c r="M163" s="24"/>
      <c r="N163" s="5"/>
      <c r="O163" s="5"/>
      <c r="P163" s="56"/>
      <c r="Q163" s="8"/>
      <c r="R163" s="25"/>
      <c r="S163" s="41"/>
    </row>
    <row r="164" spans="1:19" s="27" customFormat="1" ht="27" customHeight="1">
      <c r="A164" s="43"/>
      <c r="B164" s="15"/>
      <c r="C164" s="15"/>
      <c r="D164" s="17"/>
      <c r="E164" s="26"/>
      <c r="F164" s="34"/>
      <c r="G164" s="35"/>
      <c r="H164" s="14"/>
      <c r="I164" s="14"/>
      <c r="J164" s="14"/>
      <c r="K164" s="6"/>
      <c r="L164" s="35"/>
      <c r="M164" s="24"/>
      <c r="N164" s="5"/>
      <c r="O164" s="5"/>
      <c r="P164" s="56"/>
      <c r="Q164" s="8"/>
      <c r="R164" s="25"/>
      <c r="S164" s="41"/>
    </row>
    <row r="165" spans="1:19" s="27" customFormat="1" ht="27" customHeight="1">
      <c r="A165" s="43"/>
      <c r="B165" s="15"/>
      <c r="C165" s="15"/>
      <c r="D165" s="17"/>
      <c r="E165" s="26"/>
      <c r="F165" s="34"/>
      <c r="G165" s="35"/>
      <c r="H165" s="14"/>
      <c r="I165" s="14"/>
      <c r="J165" s="14"/>
      <c r="K165" s="6"/>
      <c r="L165" s="35"/>
      <c r="M165" s="24"/>
      <c r="N165" s="5"/>
      <c r="O165" s="5"/>
      <c r="P165" s="56"/>
      <c r="Q165" s="8"/>
      <c r="R165" s="25"/>
      <c r="S165" s="41"/>
    </row>
    <row r="166" spans="1:19" s="27" customFormat="1" ht="27" customHeight="1">
      <c r="A166" s="43"/>
      <c r="B166" s="15"/>
      <c r="C166" s="15"/>
      <c r="D166" s="17"/>
      <c r="E166" s="26"/>
      <c r="F166" s="34"/>
      <c r="G166" s="35"/>
      <c r="H166" s="14"/>
      <c r="I166" s="14"/>
      <c r="J166" s="14"/>
      <c r="K166" s="6"/>
      <c r="L166" s="35"/>
      <c r="M166" s="24"/>
      <c r="N166" s="5"/>
      <c r="O166" s="5"/>
      <c r="P166" s="56"/>
      <c r="Q166" s="8"/>
      <c r="R166" s="25"/>
      <c r="S166" s="41"/>
    </row>
    <row r="167" spans="1:19" s="27" customFormat="1" ht="27" customHeight="1">
      <c r="A167" s="43"/>
      <c r="B167" s="15"/>
      <c r="C167" s="15"/>
      <c r="D167" s="17"/>
      <c r="E167" s="26"/>
      <c r="F167" s="34"/>
      <c r="G167" s="35"/>
      <c r="H167" s="14"/>
      <c r="I167" s="14"/>
      <c r="J167" s="14"/>
      <c r="K167" s="6"/>
      <c r="L167" s="35"/>
      <c r="M167" s="24"/>
      <c r="N167" s="5"/>
      <c r="O167" s="5"/>
      <c r="P167" s="56"/>
      <c r="Q167" s="8"/>
      <c r="R167" s="25"/>
      <c r="S167" s="41"/>
    </row>
    <row r="168" spans="1:19" s="27" customFormat="1" ht="27" customHeight="1">
      <c r="A168" s="43"/>
      <c r="B168" s="15"/>
      <c r="C168" s="15"/>
      <c r="D168" s="17"/>
      <c r="E168" s="26"/>
      <c r="F168" s="34"/>
      <c r="G168" s="35"/>
      <c r="H168" s="14"/>
      <c r="I168" s="14"/>
      <c r="J168" s="14"/>
      <c r="K168" s="6"/>
      <c r="L168" s="35"/>
      <c r="M168" s="24"/>
      <c r="N168" s="5"/>
      <c r="O168" s="5"/>
      <c r="P168" s="56"/>
      <c r="Q168" s="8"/>
      <c r="R168" s="25"/>
      <c r="S168" s="41"/>
    </row>
    <row r="169" spans="1:19" s="27" customFormat="1" ht="27" customHeight="1">
      <c r="A169" s="43"/>
      <c r="B169" s="15"/>
      <c r="C169" s="15"/>
      <c r="D169" s="17"/>
      <c r="E169" s="26"/>
      <c r="F169" s="34"/>
      <c r="G169" s="35"/>
      <c r="H169" s="14"/>
      <c r="I169" s="14"/>
      <c r="J169" s="14"/>
      <c r="K169" s="6"/>
      <c r="L169" s="35"/>
      <c r="M169" s="24"/>
      <c r="N169" s="5"/>
      <c r="O169" s="5"/>
      <c r="P169" s="56"/>
      <c r="Q169" s="8"/>
      <c r="R169" s="25"/>
      <c r="S169" s="41"/>
    </row>
    <row r="170" spans="1:19" s="27" customFormat="1" ht="27" customHeight="1">
      <c r="A170" s="43"/>
      <c r="B170" s="15"/>
      <c r="C170" s="15"/>
      <c r="D170" s="17"/>
      <c r="E170" s="26"/>
      <c r="F170" s="34"/>
      <c r="G170" s="35"/>
      <c r="H170" s="14"/>
      <c r="I170" s="14"/>
      <c r="J170" s="14"/>
      <c r="K170" s="6"/>
      <c r="L170" s="35"/>
      <c r="M170" s="24"/>
      <c r="N170" s="5"/>
      <c r="O170" s="5"/>
      <c r="P170" s="56"/>
      <c r="Q170" s="8"/>
      <c r="R170" s="25"/>
      <c r="S170" s="41"/>
    </row>
    <row r="171" spans="1:19" s="27" customFormat="1" ht="27" customHeight="1">
      <c r="A171" s="43"/>
      <c r="B171" s="15"/>
      <c r="C171" s="15"/>
      <c r="D171" s="17"/>
      <c r="E171" s="26"/>
      <c r="F171" s="34"/>
      <c r="G171" s="35"/>
      <c r="H171" s="14"/>
      <c r="I171" s="14"/>
      <c r="J171" s="14"/>
      <c r="K171" s="6"/>
      <c r="L171" s="35"/>
      <c r="M171" s="24"/>
      <c r="N171" s="5"/>
      <c r="O171" s="5"/>
      <c r="P171" s="56"/>
      <c r="Q171" s="8"/>
      <c r="R171" s="25"/>
      <c r="S171" s="41"/>
    </row>
    <row r="172" spans="1:19" s="27" customFormat="1" ht="27" customHeight="1">
      <c r="A172" s="43"/>
      <c r="B172" s="15"/>
      <c r="C172" s="15"/>
      <c r="D172" s="17"/>
      <c r="E172" s="26"/>
      <c r="F172" s="34"/>
      <c r="G172" s="35"/>
      <c r="H172" s="14"/>
      <c r="I172" s="14"/>
      <c r="J172" s="14"/>
      <c r="K172" s="6"/>
      <c r="L172" s="35"/>
      <c r="M172" s="24"/>
      <c r="N172" s="5"/>
      <c r="O172" s="5"/>
      <c r="P172" s="56"/>
      <c r="Q172" s="8"/>
      <c r="R172" s="25"/>
      <c r="S172" s="41"/>
    </row>
    <row r="173" spans="1:19" s="27" customFormat="1" ht="27" customHeight="1">
      <c r="A173" s="43"/>
      <c r="B173" s="15"/>
      <c r="C173" s="15"/>
      <c r="D173" s="17"/>
      <c r="E173" s="26"/>
      <c r="F173" s="34"/>
      <c r="G173" s="35"/>
      <c r="H173" s="14"/>
      <c r="I173" s="14"/>
      <c r="J173" s="14"/>
      <c r="K173" s="6"/>
      <c r="L173" s="35"/>
      <c r="M173" s="24"/>
      <c r="N173" s="5"/>
      <c r="O173" s="5"/>
      <c r="P173" s="56"/>
      <c r="Q173" s="8"/>
      <c r="R173" s="25"/>
      <c r="S173" s="41"/>
    </row>
    <row r="174" spans="1:19" s="27" customFormat="1" ht="27" customHeight="1">
      <c r="A174" s="43"/>
      <c r="B174" s="15"/>
      <c r="C174" s="15"/>
      <c r="D174" s="17"/>
      <c r="E174" s="26"/>
      <c r="F174" s="34"/>
      <c r="G174" s="35"/>
      <c r="H174" s="14"/>
      <c r="I174" s="14"/>
      <c r="J174" s="14"/>
      <c r="K174" s="6"/>
      <c r="L174" s="35"/>
      <c r="M174" s="24"/>
      <c r="N174" s="5"/>
      <c r="O174" s="5"/>
      <c r="P174" s="56"/>
      <c r="Q174" s="8"/>
      <c r="R174" s="25"/>
      <c r="S174" s="41"/>
    </row>
    <row r="175" spans="1:19" s="27" customFormat="1" ht="27" customHeight="1">
      <c r="A175" s="43"/>
      <c r="B175" s="15"/>
      <c r="C175" s="15"/>
      <c r="D175" s="17"/>
      <c r="E175" s="26"/>
      <c r="F175" s="34"/>
      <c r="G175" s="35"/>
      <c r="H175" s="14"/>
      <c r="I175" s="14"/>
      <c r="J175" s="14"/>
      <c r="K175" s="6"/>
      <c r="L175" s="35"/>
      <c r="M175" s="24"/>
      <c r="N175" s="5"/>
      <c r="O175" s="5"/>
      <c r="P175" s="56"/>
      <c r="Q175" s="8"/>
      <c r="R175" s="25"/>
      <c r="S175" s="41"/>
    </row>
    <row r="176" spans="1:19" s="27" customFormat="1" ht="27" customHeight="1">
      <c r="A176" s="43"/>
      <c r="B176" s="15"/>
      <c r="C176" s="15"/>
      <c r="D176" s="17"/>
      <c r="E176" s="26"/>
      <c r="F176" s="34"/>
      <c r="G176" s="35"/>
      <c r="H176" s="14"/>
      <c r="I176" s="14"/>
      <c r="J176" s="14"/>
      <c r="K176" s="6"/>
      <c r="L176" s="35"/>
      <c r="M176" s="24"/>
      <c r="N176" s="5"/>
      <c r="O176" s="5"/>
      <c r="P176" s="56"/>
      <c r="Q176" s="8"/>
      <c r="R176" s="25"/>
      <c r="S176" s="41"/>
    </row>
    <row r="177" spans="1:19" s="27" customFormat="1" ht="27" customHeight="1">
      <c r="A177" s="43"/>
      <c r="B177" s="15"/>
      <c r="C177" s="15"/>
      <c r="D177" s="17"/>
      <c r="E177" s="26"/>
      <c r="F177" s="34"/>
      <c r="G177" s="35"/>
      <c r="H177" s="14"/>
      <c r="I177" s="14"/>
      <c r="J177" s="14"/>
      <c r="K177" s="6"/>
      <c r="L177" s="35"/>
      <c r="M177" s="24"/>
      <c r="N177" s="5"/>
      <c r="O177" s="5"/>
      <c r="P177" s="56"/>
      <c r="Q177" s="8"/>
      <c r="R177" s="25"/>
      <c r="S177" s="41"/>
    </row>
    <row r="178" spans="1:19" s="27" customFormat="1" ht="27" customHeight="1">
      <c r="A178" s="43"/>
      <c r="B178" s="15"/>
      <c r="C178" s="15"/>
      <c r="D178" s="17"/>
      <c r="E178" s="26"/>
      <c r="F178" s="34"/>
      <c r="G178" s="35"/>
      <c r="H178" s="14"/>
      <c r="I178" s="14"/>
      <c r="J178" s="14"/>
      <c r="K178" s="6"/>
      <c r="L178" s="35"/>
      <c r="M178" s="24"/>
      <c r="N178" s="5"/>
      <c r="O178" s="5"/>
      <c r="P178" s="56"/>
      <c r="Q178" s="8"/>
      <c r="R178" s="25"/>
      <c r="S178" s="41"/>
    </row>
    <row r="179" spans="1:19" s="27" customFormat="1" ht="27" customHeight="1">
      <c r="A179" s="43"/>
      <c r="B179" s="15"/>
      <c r="C179" s="15"/>
      <c r="D179" s="17"/>
      <c r="E179" s="26"/>
      <c r="F179" s="34"/>
      <c r="G179" s="35"/>
      <c r="H179" s="14"/>
      <c r="I179" s="14"/>
      <c r="J179" s="14"/>
      <c r="K179" s="6"/>
      <c r="L179" s="35"/>
      <c r="M179" s="24"/>
      <c r="N179" s="5"/>
      <c r="O179" s="5"/>
      <c r="P179" s="56"/>
      <c r="Q179" s="8"/>
      <c r="R179" s="25"/>
      <c r="S179" s="41"/>
    </row>
    <row r="180" spans="1:19" s="27" customFormat="1" ht="27" customHeight="1">
      <c r="A180" s="43"/>
      <c r="B180" s="15"/>
      <c r="C180" s="15"/>
      <c r="D180" s="17"/>
      <c r="E180" s="26"/>
      <c r="F180" s="34"/>
      <c r="G180" s="35"/>
      <c r="H180" s="14"/>
      <c r="I180" s="14"/>
      <c r="J180" s="14"/>
      <c r="K180" s="6"/>
      <c r="L180" s="35"/>
      <c r="M180" s="24"/>
      <c r="N180" s="5"/>
      <c r="O180" s="5"/>
      <c r="P180" s="56"/>
      <c r="Q180" s="8"/>
      <c r="R180" s="25"/>
      <c r="S180" s="41"/>
    </row>
    <row r="181" spans="1:19" s="27" customFormat="1" ht="27" customHeight="1">
      <c r="A181" s="43"/>
      <c r="B181" s="15"/>
      <c r="C181" s="15"/>
      <c r="D181" s="17"/>
      <c r="E181" s="26"/>
      <c r="F181" s="34"/>
      <c r="G181" s="35"/>
      <c r="H181" s="14"/>
      <c r="I181" s="14"/>
      <c r="J181" s="14"/>
      <c r="K181" s="6"/>
      <c r="L181" s="35"/>
      <c r="M181" s="24"/>
      <c r="N181" s="5"/>
      <c r="O181" s="5"/>
      <c r="P181" s="56"/>
      <c r="Q181" s="8"/>
      <c r="R181" s="25"/>
      <c r="S181" s="41"/>
    </row>
    <row r="182" spans="1:19" s="27" customFormat="1" ht="27" customHeight="1">
      <c r="A182" s="43"/>
      <c r="B182" s="15"/>
      <c r="C182" s="15"/>
      <c r="D182" s="17"/>
      <c r="E182" s="26"/>
      <c r="F182" s="34"/>
      <c r="G182" s="35"/>
      <c r="H182" s="14"/>
      <c r="I182" s="14"/>
      <c r="J182" s="14"/>
      <c r="K182" s="6"/>
      <c r="L182" s="35"/>
      <c r="M182" s="24"/>
      <c r="N182" s="5"/>
      <c r="O182" s="5"/>
      <c r="P182" s="56"/>
      <c r="Q182" s="8"/>
      <c r="R182" s="25"/>
      <c r="S182" s="41"/>
    </row>
    <row r="183" spans="1:19" s="27" customFormat="1" ht="27" customHeight="1">
      <c r="A183" s="43"/>
      <c r="B183" s="15"/>
      <c r="C183" s="15"/>
      <c r="D183" s="17"/>
      <c r="E183" s="26"/>
      <c r="F183" s="34"/>
      <c r="G183" s="35"/>
      <c r="H183" s="14"/>
      <c r="I183" s="14"/>
      <c r="J183" s="14"/>
      <c r="K183" s="6"/>
      <c r="L183" s="35"/>
      <c r="M183" s="24"/>
      <c r="N183" s="5"/>
      <c r="O183" s="5"/>
      <c r="P183" s="56"/>
      <c r="Q183" s="8"/>
      <c r="R183" s="25"/>
      <c r="S183" s="41"/>
    </row>
    <row r="184" spans="1:19" s="27" customFormat="1" ht="27" customHeight="1">
      <c r="A184" s="43"/>
      <c r="B184" s="15"/>
      <c r="C184" s="15"/>
      <c r="D184" s="17"/>
      <c r="E184" s="26"/>
      <c r="F184" s="34"/>
      <c r="G184" s="35"/>
      <c r="H184" s="14"/>
      <c r="I184" s="14"/>
      <c r="J184" s="14"/>
      <c r="K184" s="6"/>
      <c r="L184" s="35"/>
      <c r="M184" s="24"/>
      <c r="N184" s="5"/>
      <c r="O184" s="5"/>
      <c r="P184" s="56"/>
      <c r="Q184" s="8"/>
      <c r="R184" s="25"/>
      <c r="S184" s="41"/>
    </row>
    <row r="185" spans="1:19" s="27" customFormat="1" ht="27" customHeight="1">
      <c r="A185" s="43"/>
      <c r="B185" s="15"/>
      <c r="C185" s="15"/>
      <c r="D185" s="17"/>
      <c r="E185" s="26"/>
      <c r="F185" s="34"/>
      <c r="G185" s="35"/>
      <c r="H185" s="14"/>
      <c r="I185" s="14"/>
      <c r="J185" s="14"/>
      <c r="K185" s="6"/>
      <c r="L185" s="35"/>
      <c r="M185" s="24"/>
      <c r="N185" s="5"/>
      <c r="O185" s="5"/>
      <c r="P185" s="56"/>
      <c r="Q185" s="8"/>
      <c r="R185" s="25"/>
      <c r="S185" s="41"/>
    </row>
    <row r="186" spans="1:19" s="27" customFormat="1" ht="27" customHeight="1">
      <c r="A186" s="43"/>
      <c r="B186" s="15"/>
      <c r="C186" s="15"/>
      <c r="D186" s="17"/>
      <c r="E186" s="26"/>
      <c r="F186" s="34"/>
      <c r="G186" s="35"/>
      <c r="H186" s="14"/>
      <c r="I186" s="14"/>
      <c r="J186" s="14"/>
      <c r="K186" s="6"/>
      <c r="L186" s="35"/>
      <c r="M186" s="24"/>
      <c r="N186" s="5"/>
      <c r="O186" s="5"/>
      <c r="P186" s="56"/>
      <c r="Q186" s="8"/>
      <c r="R186" s="25"/>
      <c r="S186" s="41"/>
    </row>
    <row r="187" spans="1:19" s="27" customFormat="1" ht="27" customHeight="1">
      <c r="A187" s="43"/>
      <c r="B187" s="15"/>
      <c r="C187" s="15"/>
      <c r="D187" s="17"/>
      <c r="E187" s="26"/>
      <c r="F187" s="34"/>
      <c r="G187" s="35"/>
      <c r="H187" s="14"/>
      <c r="I187" s="14"/>
      <c r="J187" s="14"/>
      <c r="K187" s="6"/>
      <c r="L187" s="35"/>
      <c r="M187" s="24"/>
      <c r="N187" s="5"/>
      <c r="O187" s="5"/>
      <c r="P187" s="56"/>
      <c r="Q187" s="8"/>
      <c r="R187" s="25"/>
      <c r="S187" s="41"/>
    </row>
    <row r="188" spans="1:19" s="27" customFormat="1" ht="27" customHeight="1">
      <c r="A188" s="43"/>
      <c r="B188" s="15"/>
      <c r="C188" s="15"/>
      <c r="D188" s="17"/>
      <c r="E188" s="26"/>
      <c r="F188" s="34"/>
      <c r="G188" s="35"/>
      <c r="H188" s="14"/>
      <c r="I188" s="14"/>
      <c r="J188" s="14"/>
      <c r="K188" s="6"/>
      <c r="L188" s="35"/>
      <c r="M188" s="24"/>
      <c r="N188" s="5"/>
      <c r="O188" s="5"/>
      <c r="P188" s="56"/>
      <c r="Q188" s="8"/>
      <c r="R188" s="25"/>
      <c r="S188" s="41"/>
    </row>
    <row r="189" spans="1:19" s="27" customFormat="1" ht="27" customHeight="1">
      <c r="A189" s="43"/>
      <c r="B189" s="15"/>
      <c r="C189" s="15"/>
      <c r="D189" s="17"/>
      <c r="E189" s="26"/>
      <c r="F189" s="34"/>
      <c r="G189" s="35"/>
      <c r="H189" s="14"/>
      <c r="I189" s="14"/>
      <c r="J189" s="14"/>
      <c r="K189" s="6"/>
      <c r="L189" s="35"/>
      <c r="M189" s="24"/>
      <c r="N189" s="5"/>
      <c r="O189" s="5"/>
      <c r="P189" s="56"/>
      <c r="Q189" s="8"/>
      <c r="R189" s="25"/>
      <c r="S189" s="41"/>
    </row>
    <row r="190" spans="1:19" s="27" customFormat="1" ht="27" customHeight="1">
      <c r="A190" s="43"/>
      <c r="B190" s="15"/>
      <c r="C190" s="15"/>
      <c r="D190" s="17"/>
      <c r="E190" s="26"/>
      <c r="F190" s="34"/>
      <c r="G190" s="35"/>
      <c r="H190" s="14"/>
      <c r="I190" s="14"/>
      <c r="J190" s="14"/>
      <c r="K190" s="6"/>
      <c r="L190" s="35"/>
      <c r="M190" s="24"/>
      <c r="N190" s="5"/>
      <c r="O190" s="5"/>
      <c r="P190" s="56"/>
      <c r="Q190" s="8"/>
      <c r="R190" s="25"/>
      <c r="S190" s="41"/>
    </row>
    <row r="191" spans="1:19" s="27" customFormat="1" ht="27" customHeight="1">
      <c r="A191" s="43"/>
      <c r="B191" s="15"/>
      <c r="C191" s="15"/>
      <c r="D191" s="17"/>
      <c r="E191" s="26"/>
      <c r="F191" s="34"/>
      <c r="G191" s="35"/>
      <c r="H191" s="14"/>
      <c r="I191" s="14"/>
      <c r="J191" s="14"/>
      <c r="K191" s="6"/>
      <c r="L191" s="35"/>
      <c r="M191" s="24"/>
      <c r="N191" s="5"/>
      <c r="O191" s="5"/>
      <c r="P191" s="56"/>
      <c r="Q191" s="8"/>
      <c r="R191" s="25"/>
      <c r="S191" s="41"/>
    </row>
    <row r="192" spans="1:19" s="27" customFormat="1" ht="27" customHeight="1">
      <c r="A192" s="43"/>
      <c r="B192" s="15"/>
      <c r="C192" s="15"/>
      <c r="D192" s="17"/>
      <c r="E192" s="26"/>
      <c r="F192" s="34"/>
      <c r="G192" s="35"/>
      <c r="H192" s="14"/>
      <c r="I192" s="14"/>
      <c r="J192" s="14"/>
      <c r="K192" s="6"/>
      <c r="L192" s="35"/>
      <c r="M192" s="24"/>
      <c r="N192" s="5"/>
      <c r="O192" s="5"/>
      <c r="P192" s="56"/>
      <c r="Q192" s="8"/>
      <c r="R192" s="25"/>
      <c r="S192" s="41"/>
    </row>
    <row r="193" spans="1:19" s="27" customFormat="1" ht="27" customHeight="1">
      <c r="A193" s="43"/>
      <c r="B193" s="15"/>
      <c r="C193" s="15"/>
      <c r="D193" s="17"/>
      <c r="E193" s="26"/>
      <c r="F193" s="34"/>
      <c r="G193" s="35"/>
      <c r="H193" s="14"/>
      <c r="I193" s="14"/>
      <c r="J193" s="14"/>
      <c r="K193" s="6"/>
      <c r="L193" s="35"/>
      <c r="M193" s="24"/>
      <c r="N193" s="5"/>
      <c r="O193" s="5"/>
      <c r="P193" s="56"/>
      <c r="Q193" s="8"/>
      <c r="R193" s="25"/>
      <c r="S193" s="41"/>
    </row>
    <row r="194" spans="1:19" s="27" customFormat="1" ht="27" customHeight="1">
      <c r="A194" s="43"/>
      <c r="B194" s="15"/>
      <c r="C194" s="15"/>
      <c r="D194" s="17"/>
      <c r="E194" s="26"/>
      <c r="F194" s="34"/>
      <c r="G194" s="35"/>
      <c r="H194" s="14"/>
      <c r="I194" s="14"/>
      <c r="J194" s="14"/>
      <c r="K194" s="6"/>
      <c r="L194" s="35"/>
      <c r="M194" s="24"/>
      <c r="N194" s="5"/>
      <c r="O194" s="5"/>
      <c r="P194" s="56"/>
      <c r="Q194" s="8"/>
      <c r="R194" s="25"/>
      <c r="S194" s="41"/>
    </row>
    <row r="195" spans="1:19" s="27" customFormat="1" ht="27" customHeight="1">
      <c r="A195" s="43"/>
      <c r="B195" s="15"/>
      <c r="C195" s="15"/>
      <c r="D195" s="17"/>
      <c r="E195" s="26"/>
      <c r="F195" s="34"/>
      <c r="G195" s="35"/>
      <c r="H195" s="14"/>
      <c r="I195" s="14"/>
      <c r="J195" s="14"/>
      <c r="K195" s="6"/>
      <c r="L195" s="35"/>
      <c r="M195" s="24"/>
      <c r="N195" s="5"/>
      <c r="O195" s="5"/>
      <c r="P195" s="56"/>
      <c r="Q195" s="8"/>
      <c r="R195" s="25"/>
      <c r="S195" s="41"/>
    </row>
    <row r="196" spans="1:19" s="27" customFormat="1" ht="27" customHeight="1">
      <c r="A196" s="43"/>
      <c r="B196" s="15"/>
      <c r="C196" s="15"/>
      <c r="D196" s="17"/>
      <c r="E196" s="26"/>
      <c r="F196" s="34"/>
      <c r="G196" s="35"/>
      <c r="H196" s="14"/>
      <c r="I196" s="14"/>
      <c r="J196" s="14"/>
      <c r="K196" s="6"/>
      <c r="L196" s="35"/>
      <c r="M196" s="24"/>
      <c r="N196" s="5"/>
      <c r="O196" s="5"/>
      <c r="P196" s="56"/>
      <c r="Q196" s="8"/>
      <c r="R196" s="25"/>
      <c r="S196" s="41"/>
    </row>
    <row r="197" spans="1:19" s="27" customFormat="1" ht="27" customHeight="1">
      <c r="A197" s="43"/>
      <c r="B197" s="15"/>
      <c r="C197" s="15"/>
      <c r="D197" s="17"/>
      <c r="E197" s="26"/>
      <c r="F197" s="34"/>
      <c r="G197" s="35"/>
      <c r="H197" s="14"/>
      <c r="I197" s="14"/>
      <c r="J197" s="14"/>
      <c r="K197" s="6"/>
      <c r="L197" s="35"/>
      <c r="M197" s="24"/>
      <c r="N197" s="5"/>
      <c r="O197" s="5"/>
      <c r="P197" s="56"/>
      <c r="Q197" s="8"/>
      <c r="R197" s="25"/>
      <c r="S197" s="41"/>
    </row>
    <row r="198" spans="1:19" s="27" customFormat="1" ht="27" customHeight="1">
      <c r="A198" s="43"/>
      <c r="B198" s="15"/>
      <c r="C198" s="15"/>
      <c r="D198" s="17"/>
      <c r="E198" s="26"/>
      <c r="F198" s="34"/>
      <c r="G198" s="35"/>
      <c r="H198" s="14"/>
      <c r="I198" s="14"/>
      <c r="J198" s="14"/>
      <c r="K198" s="6"/>
      <c r="L198" s="35"/>
      <c r="M198" s="24"/>
      <c r="N198" s="5"/>
      <c r="O198" s="5"/>
      <c r="P198" s="56"/>
      <c r="Q198" s="8"/>
      <c r="R198" s="25"/>
      <c r="S198" s="41"/>
    </row>
    <row r="199" spans="1:19" s="27" customFormat="1" ht="27" customHeight="1">
      <c r="A199" s="43"/>
      <c r="B199" s="15"/>
      <c r="C199" s="15"/>
      <c r="D199" s="17"/>
      <c r="E199" s="26"/>
      <c r="F199" s="34"/>
      <c r="G199" s="35"/>
      <c r="H199" s="14"/>
      <c r="I199" s="14"/>
      <c r="J199" s="14"/>
      <c r="K199" s="6"/>
      <c r="L199" s="35"/>
      <c r="M199" s="24"/>
      <c r="N199" s="5"/>
      <c r="O199" s="5"/>
      <c r="P199" s="56"/>
      <c r="Q199" s="8"/>
      <c r="R199" s="25"/>
      <c r="S199" s="41"/>
    </row>
    <row r="200" spans="1:19" s="27" customFormat="1" ht="27" customHeight="1">
      <c r="A200" s="43"/>
      <c r="B200" s="15"/>
      <c r="C200" s="15"/>
      <c r="D200" s="17"/>
      <c r="E200" s="26"/>
      <c r="F200" s="34"/>
      <c r="G200" s="35"/>
      <c r="H200" s="14"/>
      <c r="I200" s="14"/>
      <c r="J200" s="14"/>
      <c r="K200" s="6"/>
      <c r="L200" s="35"/>
      <c r="M200" s="24"/>
      <c r="N200" s="5"/>
      <c r="O200" s="5"/>
      <c r="P200" s="56"/>
      <c r="Q200" s="8"/>
      <c r="R200" s="25"/>
      <c r="S200" s="41"/>
    </row>
    <row r="201" spans="1:19" s="27" customFormat="1" ht="27" customHeight="1">
      <c r="A201" s="43"/>
      <c r="B201" s="15"/>
      <c r="C201" s="15"/>
      <c r="D201" s="17"/>
      <c r="E201" s="26"/>
      <c r="F201" s="34"/>
      <c r="G201" s="35"/>
      <c r="H201" s="14"/>
      <c r="I201" s="14"/>
      <c r="J201" s="14"/>
      <c r="K201" s="6"/>
      <c r="L201" s="35"/>
      <c r="M201" s="24"/>
      <c r="N201" s="5"/>
      <c r="O201" s="5"/>
      <c r="P201" s="56"/>
      <c r="Q201" s="8"/>
      <c r="R201" s="25"/>
      <c r="S201" s="41"/>
    </row>
    <row r="202" spans="1:19" s="27" customFormat="1" ht="27" customHeight="1">
      <c r="A202" s="43"/>
      <c r="B202" s="15"/>
      <c r="C202" s="15"/>
      <c r="D202" s="17"/>
      <c r="E202" s="26"/>
      <c r="F202" s="34"/>
      <c r="G202" s="35"/>
      <c r="H202" s="14"/>
      <c r="I202" s="14"/>
      <c r="J202" s="14"/>
      <c r="K202" s="6"/>
      <c r="L202" s="35"/>
      <c r="M202" s="24"/>
      <c r="N202" s="5"/>
      <c r="O202" s="5"/>
      <c r="P202" s="56"/>
      <c r="Q202" s="8"/>
      <c r="R202" s="25"/>
      <c r="S202" s="41"/>
    </row>
    <row r="203" spans="1:19" s="27" customFormat="1" ht="27" customHeight="1">
      <c r="A203" s="43"/>
      <c r="B203" s="15"/>
      <c r="C203" s="15"/>
      <c r="D203" s="17"/>
      <c r="E203" s="26"/>
      <c r="F203" s="34"/>
      <c r="G203" s="35"/>
      <c r="H203" s="14"/>
      <c r="I203" s="14"/>
      <c r="J203" s="14"/>
      <c r="K203" s="6"/>
      <c r="L203" s="35"/>
      <c r="M203" s="24"/>
      <c r="N203" s="5"/>
      <c r="O203" s="5"/>
      <c r="P203" s="56"/>
      <c r="Q203" s="8"/>
      <c r="R203" s="25"/>
      <c r="S203" s="41"/>
    </row>
    <row r="204" spans="1:19" s="27" customFormat="1" ht="27" customHeight="1">
      <c r="A204" s="43"/>
      <c r="B204" s="15"/>
      <c r="C204" s="15"/>
      <c r="D204" s="17"/>
      <c r="E204" s="26"/>
      <c r="F204" s="34"/>
      <c r="G204" s="35"/>
      <c r="H204" s="14"/>
      <c r="I204" s="14"/>
      <c r="J204" s="14"/>
      <c r="K204" s="6"/>
      <c r="L204" s="35"/>
      <c r="M204" s="24"/>
      <c r="N204" s="5"/>
      <c r="O204" s="5"/>
      <c r="P204" s="56"/>
      <c r="Q204" s="8"/>
      <c r="R204" s="25"/>
      <c r="S204" s="41"/>
    </row>
    <row r="205" spans="1:19" s="27" customFormat="1" ht="27" customHeight="1">
      <c r="A205" s="43"/>
      <c r="B205" s="15"/>
      <c r="C205" s="15"/>
      <c r="D205" s="17"/>
      <c r="E205" s="26"/>
      <c r="F205" s="34"/>
      <c r="G205" s="35"/>
      <c r="H205" s="14"/>
      <c r="I205" s="14"/>
      <c r="J205" s="14"/>
      <c r="K205" s="6"/>
      <c r="L205" s="35"/>
      <c r="M205" s="24"/>
      <c r="N205" s="5"/>
      <c r="O205" s="5"/>
      <c r="P205" s="56"/>
      <c r="Q205" s="8"/>
      <c r="R205" s="25"/>
      <c r="S205" s="41"/>
    </row>
    <row r="206" spans="1:19" s="27" customFormat="1" ht="27" customHeight="1">
      <c r="A206" s="43"/>
      <c r="B206" s="15"/>
      <c r="C206" s="15"/>
      <c r="D206" s="17"/>
      <c r="E206" s="26"/>
      <c r="F206" s="34"/>
      <c r="G206" s="35"/>
      <c r="H206" s="14"/>
      <c r="I206" s="14"/>
      <c r="J206" s="14"/>
      <c r="K206" s="6"/>
      <c r="L206" s="35"/>
      <c r="M206" s="24"/>
      <c r="N206" s="5"/>
      <c r="O206" s="5"/>
      <c r="P206" s="56"/>
      <c r="Q206" s="8"/>
      <c r="R206" s="25"/>
      <c r="S206" s="41"/>
    </row>
    <row r="207" spans="1:19" s="27" customFormat="1" ht="27" customHeight="1">
      <c r="A207" s="43"/>
      <c r="B207" s="15"/>
      <c r="C207" s="15"/>
      <c r="D207" s="17"/>
      <c r="E207" s="26"/>
      <c r="F207" s="34"/>
      <c r="G207" s="35"/>
      <c r="H207" s="14"/>
      <c r="I207" s="14"/>
      <c r="J207" s="14"/>
      <c r="K207" s="6"/>
      <c r="L207" s="35"/>
      <c r="M207" s="24"/>
      <c r="N207" s="5"/>
      <c r="O207" s="5"/>
      <c r="P207" s="56"/>
      <c r="Q207" s="8"/>
      <c r="R207" s="25"/>
      <c r="S207" s="41"/>
    </row>
    <row r="208" spans="1:19" s="27" customFormat="1" ht="27" customHeight="1">
      <c r="A208" s="43"/>
      <c r="B208" s="15"/>
      <c r="C208" s="15"/>
      <c r="D208" s="17"/>
      <c r="E208" s="26"/>
      <c r="F208" s="34"/>
      <c r="G208" s="35"/>
      <c r="H208" s="14"/>
      <c r="I208" s="14"/>
      <c r="J208" s="14"/>
      <c r="K208" s="6"/>
      <c r="L208" s="35"/>
      <c r="M208" s="24"/>
      <c r="N208" s="5"/>
      <c r="O208" s="5"/>
      <c r="P208" s="56"/>
      <c r="Q208" s="8"/>
      <c r="R208" s="25"/>
      <c r="S208" s="41"/>
    </row>
    <row r="209" spans="1:19" s="27" customFormat="1" ht="27" customHeight="1">
      <c r="A209" s="43"/>
      <c r="B209" s="15"/>
      <c r="C209" s="15"/>
      <c r="D209" s="17"/>
      <c r="E209" s="26"/>
      <c r="F209" s="34"/>
      <c r="G209" s="35"/>
      <c r="H209" s="14"/>
      <c r="I209" s="14"/>
      <c r="J209" s="14"/>
      <c r="K209" s="6"/>
      <c r="L209" s="35"/>
      <c r="M209" s="24"/>
      <c r="N209" s="5"/>
      <c r="O209" s="5"/>
      <c r="P209" s="56"/>
      <c r="Q209" s="8"/>
      <c r="R209" s="25"/>
      <c r="S209" s="41"/>
    </row>
    <row r="210" spans="1:19" s="27" customFormat="1" ht="27" customHeight="1">
      <c r="A210" s="43"/>
      <c r="B210" s="15"/>
      <c r="C210" s="15"/>
      <c r="D210" s="17"/>
      <c r="E210" s="26"/>
      <c r="F210" s="34"/>
      <c r="G210" s="35"/>
      <c r="H210" s="14"/>
      <c r="I210" s="14"/>
      <c r="J210" s="14"/>
      <c r="K210" s="6"/>
      <c r="L210" s="35"/>
      <c r="M210" s="24"/>
      <c r="N210" s="5"/>
      <c r="O210" s="5"/>
      <c r="P210" s="56"/>
      <c r="Q210" s="8"/>
      <c r="R210" s="25"/>
      <c r="S210" s="41"/>
    </row>
    <row r="211" spans="1:19" s="27" customFormat="1" ht="27" customHeight="1">
      <c r="A211" s="43"/>
      <c r="B211" s="15"/>
      <c r="C211" s="15"/>
      <c r="D211" s="17"/>
      <c r="E211" s="26"/>
      <c r="F211" s="34"/>
      <c r="G211" s="35"/>
      <c r="H211" s="14"/>
      <c r="I211" s="14"/>
      <c r="J211" s="14"/>
      <c r="K211" s="6"/>
      <c r="L211" s="35"/>
      <c r="M211" s="24"/>
      <c r="N211" s="5"/>
      <c r="O211" s="5"/>
      <c r="P211" s="56"/>
      <c r="Q211" s="8"/>
      <c r="R211" s="25"/>
      <c r="S211" s="41"/>
    </row>
    <row r="212" spans="1:19" s="27" customFormat="1" ht="27" customHeight="1">
      <c r="A212" s="43"/>
      <c r="B212" s="15"/>
      <c r="C212" s="15"/>
      <c r="D212" s="17"/>
      <c r="E212" s="26"/>
      <c r="F212" s="34"/>
      <c r="G212" s="35"/>
      <c r="H212" s="14"/>
      <c r="I212" s="14"/>
      <c r="J212" s="14"/>
      <c r="K212" s="6"/>
      <c r="L212" s="35"/>
      <c r="M212" s="24"/>
      <c r="N212" s="5"/>
      <c r="O212" s="5"/>
      <c r="P212" s="56"/>
      <c r="Q212" s="8"/>
      <c r="R212" s="25"/>
      <c r="S212" s="41"/>
    </row>
    <row r="213" spans="1:19" s="27" customFormat="1" ht="27" customHeight="1">
      <c r="A213" s="43"/>
      <c r="B213" s="15"/>
      <c r="C213" s="15"/>
      <c r="D213" s="17"/>
      <c r="E213" s="26"/>
      <c r="F213" s="34"/>
      <c r="G213" s="35"/>
      <c r="H213" s="14"/>
      <c r="I213" s="14"/>
      <c r="J213" s="14"/>
      <c r="K213" s="6"/>
      <c r="L213" s="35"/>
      <c r="M213" s="24"/>
      <c r="N213" s="5"/>
      <c r="O213" s="5"/>
      <c r="P213" s="56"/>
      <c r="Q213" s="8"/>
      <c r="R213" s="25"/>
      <c r="S213" s="41"/>
    </row>
    <row r="214" spans="1:19" s="27" customFormat="1" ht="27" customHeight="1">
      <c r="A214" s="43"/>
      <c r="B214" s="15"/>
      <c r="C214" s="15"/>
      <c r="D214" s="17"/>
      <c r="E214" s="26"/>
      <c r="F214" s="34"/>
      <c r="G214" s="35"/>
      <c r="H214" s="14"/>
      <c r="I214" s="14"/>
      <c r="J214" s="14"/>
      <c r="K214" s="6"/>
      <c r="L214" s="35"/>
      <c r="M214" s="24"/>
      <c r="N214" s="5"/>
      <c r="O214" s="5"/>
      <c r="P214" s="56"/>
      <c r="Q214" s="8"/>
      <c r="R214" s="25"/>
      <c r="S214" s="41"/>
    </row>
    <row r="215" spans="1:19" s="27" customFormat="1" ht="27" customHeight="1">
      <c r="A215" s="43"/>
      <c r="B215" s="15"/>
      <c r="C215" s="15"/>
      <c r="D215" s="17"/>
      <c r="E215" s="26"/>
      <c r="F215" s="34"/>
      <c r="G215" s="35"/>
      <c r="H215" s="14"/>
      <c r="I215" s="14"/>
      <c r="J215" s="14"/>
      <c r="K215" s="6"/>
      <c r="L215" s="35"/>
      <c r="M215" s="24"/>
      <c r="N215" s="5"/>
      <c r="O215" s="5"/>
      <c r="P215" s="56"/>
      <c r="Q215" s="8"/>
      <c r="R215" s="25"/>
      <c r="S215" s="41"/>
    </row>
    <row r="216" spans="1:19" s="27" customFormat="1" ht="27" customHeight="1">
      <c r="A216" s="43"/>
      <c r="B216" s="15"/>
      <c r="C216" s="15"/>
      <c r="D216" s="17"/>
      <c r="E216" s="26"/>
      <c r="F216" s="34"/>
      <c r="G216" s="35"/>
      <c r="H216" s="14"/>
      <c r="I216" s="14"/>
      <c r="J216" s="14"/>
      <c r="K216" s="6"/>
      <c r="L216" s="35"/>
      <c r="M216" s="24"/>
      <c r="N216" s="5"/>
      <c r="O216" s="5"/>
      <c r="P216" s="56"/>
      <c r="Q216" s="8"/>
      <c r="R216" s="25"/>
      <c r="S216" s="41"/>
    </row>
    <row r="217" spans="1:19" s="27" customFormat="1" ht="27" customHeight="1">
      <c r="A217" s="43"/>
      <c r="B217" s="15"/>
      <c r="C217" s="15"/>
      <c r="D217" s="17"/>
      <c r="E217" s="26"/>
      <c r="F217" s="34"/>
      <c r="G217" s="35"/>
      <c r="H217" s="14"/>
      <c r="I217" s="14"/>
      <c r="J217" s="14"/>
      <c r="K217" s="6"/>
      <c r="L217" s="35"/>
      <c r="M217" s="24"/>
      <c r="N217" s="5"/>
      <c r="O217" s="5"/>
      <c r="P217" s="56"/>
      <c r="Q217" s="8"/>
      <c r="R217" s="25"/>
      <c r="S217" s="41"/>
    </row>
    <row r="218" spans="1:19" s="27" customFormat="1" ht="27" customHeight="1">
      <c r="A218" s="43"/>
      <c r="B218" s="15"/>
      <c r="C218" s="15"/>
      <c r="D218" s="17"/>
      <c r="E218" s="26"/>
      <c r="F218" s="34"/>
      <c r="G218" s="35"/>
      <c r="H218" s="14"/>
      <c r="I218" s="14"/>
      <c r="J218" s="14"/>
      <c r="K218" s="6"/>
      <c r="L218" s="35"/>
      <c r="M218" s="24"/>
      <c r="N218" s="5"/>
      <c r="O218" s="5"/>
      <c r="P218" s="56"/>
      <c r="Q218" s="8"/>
      <c r="R218" s="25"/>
      <c r="S218" s="41"/>
    </row>
    <row r="219" spans="1:19" s="27" customFormat="1" ht="27" customHeight="1">
      <c r="A219" s="43"/>
      <c r="B219" s="15"/>
      <c r="C219" s="15"/>
      <c r="D219" s="17"/>
      <c r="E219" s="26"/>
      <c r="F219" s="34"/>
      <c r="G219" s="35"/>
      <c r="H219" s="14"/>
      <c r="I219" s="14"/>
      <c r="J219" s="14"/>
      <c r="K219" s="6"/>
      <c r="L219" s="35"/>
      <c r="M219" s="24"/>
      <c r="N219" s="5"/>
      <c r="O219" s="5"/>
      <c r="P219" s="56"/>
      <c r="Q219" s="8"/>
      <c r="R219" s="25"/>
      <c r="S219" s="41"/>
    </row>
    <row r="220" spans="1:19" s="27" customFormat="1" ht="27" customHeight="1">
      <c r="A220" s="43"/>
      <c r="B220" s="15"/>
      <c r="C220" s="15"/>
      <c r="D220" s="17"/>
      <c r="E220" s="26"/>
      <c r="F220" s="34"/>
      <c r="G220" s="35"/>
      <c r="H220" s="14"/>
      <c r="I220" s="14"/>
      <c r="J220" s="14"/>
      <c r="K220" s="6"/>
      <c r="L220" s="35"/>
      <c r="M220" s="24"/>
      <c r="N220" s="5"/>
      <c r="O220" s="5"/>
      <c r="P220" s="56"/>
      <c r="Q220" s="8"/>
      <c r="R220" s="25"/>
      <c r="S220" s="41"/>
    </row>
    <row r="221" spans="1:19" s="27" customFormat="1" ht="27" customHeight="1">
      <c r="A221" s="43"/>
      <c r="B221" s="15"/>
      <c r="C221" s="15"/>
      <c r="D221" s="17"/>
      <c r="E221" s="26"/>
      <c r="F221" s="34"/>
      <c r="G221" s="35"/>
      <c r="H221" s="14"/>
      <c r="I221" s="14"/>
      <c r="J221" s="14"/>
      <c r="K221" s="6"/>
      <c r="L221" s="35"/>
      <c r="M221" s="24"/>
      <c r="N221" s="5"/>
      <c r="O221" s="5"/>
      <c r="P221" s="56"/>
      <c r="Q221" s="8"/>
      <c r="R221" s="25"/>
      <c r="S221" s="41"/>
    </row>
    <row r="222" spans="1:19" s="27" customFormat="1" ht="27" customHeight="1">
      <c r="A222" s="43"/>
      <c r="B222" s="15"/>
      <c r="C222" s="15"/>
      <c r="D222" s="17"/>
      <c r="E222" s="26"/>
      <c r="F222" s="34"/>
      <c r="G222" s="35"/>
      <c r="H222" s="14"/>
      <c r="I222" s="14"/>
      <c r="J222" s="14"/>
      <c r="K222" s="6"/>
      <c r="L222" s="35"/>
      <c r="M222" s="24"/>
      <c r="N222" s="5"/>
      <c r="O222" s="5"/>
      <c r="P222" s="56"/>
      <c r="Q222" s="8"/>
      <c r="R222" s="25"/>
      <c r="S222" s="41"/>
    </row>
    <row r="223" spans="1:19" s="27" customFormat="1" ht="27" customHeight="1">
      <c r="A223" s="43"/>
      <c r="B223" s="15"/>
      <c r="C223" s="15"/>
      <c r="D223" s="17"/>
      <c r="E223" s="26"/>
      <c r="F223" s="34"/>
      <c r="G223" s="35"/>
      <c r="H223" s="14"/>
      <c r="I223" s="14"/>
      <c r="J223" s="14"/>
      <c r="K223" s="6"/>
      <c r="L223" s="35"/>
      <c r="M223" s="24"/>
      <c r="N223" s="5"/>
      <c r="O223" s="5"/>
      <c r="P223" s="56"/>
      <c r="Q223" s="8"/>
      <c r="R223" s="25"/>
      <c r="S223" s="41"/>
    </row>
    <row r="224" spans="1:19" s="27" customFormat="1" ht="27" customHeight="1">
      <c r="A224" s="43"/>
      <c r="B224" s="15"/>
      <c r="C224" s="15"/>
      <c r="D224" s="17"/>
      <c r="E224" s="26"/>
      <c r="F224" s="34"/>
      <c r="G224" s="35"/>
      <c r="H224" s="14"/>
      <c r="I224" s="14"/>
      <c r="J224" s="14"/>
      <c r="K224" s="6"/>
      <c r="L224" s="35"/>
      <c r="M224" s="24"/>
      <c r="N224" s="5"/>
      <c r="O224" s="5"/>
      <c r="P224" s="56"/>
      <c r="Q224" s="8"/>
      <c r="R224" s="25"/>
      <c r="S224" s="41"/>
    </row>
    <row r="225" spans="1:19" s="27" customFormat="1" ht="27" customHeight="1">
      <c r="A225" s="43"/>
      <c r="B225" s="15"/>
      <c r="C225" s="15"/>
      <c r="D225" s="17"/>
      <c r="E225" s="26"/>
      <c r="F225" s="34"/>
      <c r="G225" s="35"/>
      <c r="H225" s="14"/>
      <c r="I225" s="14"/>
      <c r="J225" s="14"/>
      <c r="K225" s="6"/>
      <c r="L225" s="35"/>
      <c r="M225" s="24"/>
      <c r="N225" s="5"/>
      <c r="O225" s="5"/>
      <c r="P225" s="56"/>
      <c r="Q225" s="8"/>
      <c r="R225" s="25"/>
      <c r="S225" s="41"/>
    </row>
    <row r="226" spans="1:19" s="27" customFormat="1" ht="27" customHeight="1">
      <c r="A226" s="43"/>
      <c r="B226" s="15"/>
      <c r="C226" s="15"/>
      <c r="D226" s="17"/>
      <c r="E226" s="26"/>
      <c r="F226" s="34"/>
      <c r="G226" s="35"/>
      <c r="H226" s="14"/>
      <c r="I226" s="14"/>
      <c r="J226" s="14"/>
      <c r="K226" s="6"/>
      <c r="L226" s="35"/>
      <c r="M226" s="24"/>
      <c r="N226" s="5"/>
      <c r="O226" s="5"/>
      <c r="P226" s="56"/>
      <c r="Q226" s="8"/>
      <c r="R226" s="25"/>
      <c r="S226" s="41"/>
    </row>
    <row r="227" spans="1:19" s="27" customFormat="1" ht="27" customHeight="1">
      <c r="A227" s="43"/>
      <c r="B227" s="15"/>
      <c r="C227" s="15"/>
      <c r="D227" s="17"/>
      <c r="E227" s="26"/>
      <c r="F227" s="34"/>
      <c r="G227" s="35"/>
      <c r="H227" s="14"/>
      <c r="I227" s="14"/>
      <c r="J227" s="14"/>
      <c r="K227" s="6"/>
      <c r="L227" s="35"/>
      <c r="M227" s="24"/>
      <c r="N227" s="5"/>
      <c r="O227" s="5"/>
      <c r="P227" s="56"/>
      <c r="Q227" s="8"/>
      <c r="R227" s="25"/>
      <c r="S227" s="41"/>
    </row>
    <row r="228" spans="1:19" s="27" customFormat="1" ht="27" customHeight="1">
      <c r="A228" s="43"/>
      <c r="B228" s="15"/>
      <c r="C228" s="15"/>
      <c r="D228" s="17"/>
      <c r="E228" s="26"/>
      <c r="F228" s="34"/>
      <c r="G228" s="35"/>
      <c r="H228" s="14"/>
      <c r="I228" s="14"/>
      <c r="J228" s="14"/>
      <c r="K228" s="6"/>
      <c r="L228" s="35"/>
      <c r="M228" s="24"/>
      <c r="N228" s="5"/>
      <c r="O228" s="5"/>
      <c r="P228" s="56"/>
      <c r="Q228" s="8"/>
      <c r="R228" s="25"/>
      <c r="S228" s="41"/>
    </row>
    <row r="229" spans="1:19" s="27" customFormat="1" ht="27" customHeight="1">
      <c r="A229" s="43"/>
      <c r="B229" s="15"/>
      <c r="C229" s="15"/>
      <c r="D229" s="17"/>
      <c r="E229" s="26"/>
      <c r="F229" s="34"/>
      <c r="G229" s="35"/>
      <c r="H229" s="14"/>
      <c r="I229" s="14"/>
      <c r="J229" s="14"/>
      <c r="K229" s="6"/>
      <c r="L229" s="35"/>
      <c r="M229" s="24"/>
      <c r="N229" s="5"/>
      <c r="O229" s="5"/>
      <c r="P229" s="56"/>
      <c r="Q229" s="8"/>
      <c r="R229" s="25"/>
      <c r="S229" s="41"/>
    </row>
    <row r="230" spans="1:19" s="27" customFormat="1" ht="27" customHeight="1">
      <c r="A230" s="43"/>
      <c r="B230" s="15"/>
      <c r="C230" s="15"/>
      <c r="D230" s="17"/>
      <c r="E230" s="26"/>
      <c r="F230" s="34"/>
      <c r="G230" s="35"/>
      <c r="H230" s="14"/>
      <c r="I230" s="14"/>
      <c r="J230" s="14"/>
      <c r="K230" s="6"/>
      <c r="L230" s="35"/>
      <c r="M230" s="24"/>
      <c r="N230" s="5"/>
      <c r="O230" s="5"/>
      <c r="P230" s="56"/>
      <c r="Q230" s="8"/>
      <c r="R230" s="25"/>
      <c r="S230" s="41"/>
    </row>
    <row r="231" spans="1:19" s="27" customFormat="1" ht="27" customHeight="1">
      <c r="A231" s="43"/>
      <c r="B231" s="15"/>
      <c r="C231" s="15"/>
      <c r="D231" s="17"/>
      <c r="E231" s="26"/>
      <c r="F231" s="34"/>
      <c r="G231" s="35"/>
      <c r="H231" s="14"/>
      <c r="I231" s="14"/>
      <c r="J231" s="14"/>
      <c r="K231" s="6"/>
      <c r="L231" s="35"/>
      <c r="M231" s="24"/>
      <c r="N231" s="5"/>
      <c r="O231" s="5"/>
      <c r="P231" s="56"/>
      <c r="Q231" s="8"/>
      <c r="R231" s="25"/>
      <c r="S231" s="41"/>
    </row>
    <row r="232" spans="1:19" s="27" customFormat="1" ht="27" customHeight="1">
      <c r="A232" s="43"/>
      <c r="B232" s="15"/>
      <c r="C232" s="15"/>
      <c r="D232" s="17"/>
      <c r="E232" s="26"/>
      <c r="F232" s="34"/>
      <c r="G232" s="35"/>
      <c r="H232" s="14"/>
      <c r="I232" s="14"/>
      <c r="J232" s="14"/>
      <c r="K232" s="6"/>
      <c r="L232" s="35"/>
      <c r="M232" s="24"/>
      <c r="N232" s="5"/>
      <c r="O232" s="5"/>
      <c r="P232" s="56"/>
      <c r="Q232" s="8"/>
      <c r="R232" s="25"/>
      <c r="S232" s="41"/>
    </row>
    <row r="233" spans="1:19" s="27" customFormat="1" ht="27" customHeight="1">
      <c r="A233" s="43"/>
      <c r="B233" s="15"/>
      <c r="C233" s="15"/>
      <c r="D233" s="17"/>
      <c r="E233" s="26"/>
      <c r="F233" s="34"/>
      <c r="G233" s="35"/>
      <c r="H233" s="14"/>
      <c r="I233" s="14"/>
      <c r="J233" s="14"/>
      <c r="K233" s="6"/>
      <c r="L233" s="35"/>
      <c r="M233" s="24"/>
      <c r="N233" s="5"/>
      <c r="O233" s="5"/>
      <c r="P233" s="56"/>
      <c r="Q233" s="8"/>
      <c r="R233" s="25"/>
      <c r="S233" s="41"/>
    </row>
    <row r="234" spans="1:19" s="27" customFormat="1" ht="27" customHeight="1">
      <c r="A234" s="43"/>
      <c r="B234" s="15"/>
      <c r="C234" s="15"/>
      <c r="D234" s="17"/>
      <c r="E234" s="26"/>
      <c r="F234" s="34"/>
      <c r="G234" s="35"/>
      <c r="H234" s="14"/>
      <c r="I234" s="14"/>
      <c r="J234" s="14"/>
      <c r="K234" s="6"/>
      <c r="L234" s="35"/>
      <c r="M234" s="24"/>
      <c r="N234" s="5"/>
      <c r="O234" s="5"/>
      <c r="P234" s="56"/>
      <c r="Q234" s="8"/>
      <c r="R234" s="25"/>
      <c r="S234" s="41"/>
    </row>
    <row r="235" spans="1:19" s="27" customFormat="1" ht="27" customHeight="1">
      <c r="A235" s="43"/>
      <c r="B235" s="15"/>
      <c r="C235" s="15"/>
      <c r="D235" s="17"/>
      <c r="E235" s="26"/>
      <c r="F235" s="34"/>
      <c r="G235" s="35"/>
      <c r="H235" s="14"/>
      <c r="I235" s="14"/>
      <c r="J235" s="14"/>
      <c r="K235" s="6"/>
      <c r="L235" s="35"/>
      <c r="M235" s="24"/>
      <c r="N235" s="5"/>
      <c r="O235" s="5"/>
      <c r="P235" s="56"/>
      <c r="Q235" s="8"/>
      <c r="R235" s="25"/>
      <c r="S235" s="41"/>
    </row>
    <row r="236" spans="1:19" s="27" customFormat="1" ht="27" customHeight="1">
      <c r="A236" s="14"/>
      <c r="B236" s="15"/>
      <c r="C236" s="15"/>
      <c r="D236" s="17"/>
      <c r="E236" s="26"/>
      <c r="F236" s="34"/>
      <c r="G236" s="35"/>
      <c r="H236" s="14"/>
      <c r="I236" s="14"/>
      <c r="J236" s="14"/>
      <c r="K236" s="6"/>
      <c r="L236" s="35"/>
      <c r="M236" s="24"/>
      <c r="N236" s="5"/>
      <c r="O236" s="5"/>
      <c r="P236" s="56"/>
      <c r="Q236" s="8"/>
      <c r="R236" s="25"/>
      <c r="S236" s="41"/>
    </row>
    <row r="237" spans="1:19" s="27" customFormat="1" ht="27" customHeight="1">
      <c r="A237" s="14"/>
      <c r="B237" s="15"/>
      <c r="C237" s="15"/>
      <c r="D237" s="17"/>
      <c r="E237" s="26"/>
      <c r="F237" s="34"/>
      <c r="G237" s="35"/>
      <c r="H237" s="14"/>
      <c r="I237" s="14"/>
      <c r="J237" s="14"/>
      <c r="K237" s="6"/>
      <c r="L237" s="35"/>
      <c r="M237" s="24"/>
      <c r="N237" s="5"/>
      <c r="O237" s="5"/>
      <c r="P237" s="56"/>
      <c r="Q237" s="8"/>
      <c r="R237" s="25"/>
      <c r="S237" s="41"/>
    </row>
    <row r="238" spans="1:19" s="27" customFormat="1" ht="27" customHeight="1">
      <c r="A238" s="14"/>
      <c r="B238" s="15"/>
      <c r="C238" s="15"/>
      <c r="D238" s="17"/>
      <c r="E238" s="26"/>
      <c r="F238" s="34"/>
      <c r="G238" s="35"/>
      <c r="H238" s="14"/>
      <c r="I238" s="14"/>
      <c r="J238" s="14"/>
      <c r="K238" s="6"/>
      <c r="L238" s="35"/>
      <c r="M238" s="24"/>
      <c r="N238" s="5"/>
      <c r="O238" s="5"/>
      <c r="P238" s="41"/>
      <c r="Q238" s="8"/>
      <c r="R238" s="25"/>
      <c r="S238" s="41"/>
    </row>
    <row r="239" spans="1:19" s="27" customFormat="1" ht="27" customHeight="1">
      <c r="A239" s="14"/>
      <c r="B239" s="15"/>
      <c r="C239" s="15"/>
      <c r="D239" s="17"/>
      <c r="E239" s="26"/>
      <c r="F239" s="34"/>
      <c r="G239" s="35"/>
      <c r="H239" s="14"/>
      <c r="I239" s="14"/>
      <c r="J239" s="14"/>
      <c r="K239" s="6"/>
      <c r="L239" s="35"/>
      <c r="M239" s="24"/>
      <c r="N239" s="5"/>
      <c r="O239" s="5"/>
      <c r="P239" s="41"/>
      <c r="Q239" s="8"/>
      <c r="R239" s="25"/>
      <c r="S239" s="41"/>
    </row>
    <row r="240" spans="1:19" s="27" customFormat="1" ht="27" customHeight="1">
      <c r="A240" s="14"/>
      <c r="B240" s="15"/>
      <c r="C240" s="15"/>
      <c r="D240" s="17"/>
      <c r="E240" s="26"/>
      <c r="F240" s="34"/>
      <c r="G240" s="35"/>
      <c r="H240" s="14"/>
      <c r="I240" s="14"/>
      <c r="J240" s="14"/>
      <c r="K240" s="6"/>
      <c r="L240" s="35"/>
      <c r="M240" s="24"/>
      <c r="N240" s="5"/>
      <c r="O240" s="5"/>
      <c r="P240" s="41"/>
      <c r="Q240" s="8"/>
      <c r="R240" s="25"/>
      <c r="S240" s="41"/>
    </row>
    <row r="241" spans="1:19" s="27" customFormat="1" ht="27" customHeight="1">
      <c r="A241" s="14"/>
      <c r="B241" s="15"/>
      <c r="C241" s="15"/>
      <c r="D241" s="17"/>
      <c r="E241" s="26"/>
      <c r="F241" s="34"/>
      <c r="G241" s="35"/>
      <c r="H241" s="14"/>
      <c r="I241" s="14"/>
      <c r="J241" s="14"/>
      <c r="K241" s="6"/>
      <c r="L241" s="35"/>
      <c r="M241" s="24"/>
      <c r="N241" s="5"/>
      <c r="O241" s="5"/>
      <c r="P241" s="41"/>
      <c r="Q241" s="8"/>
      <c r="R241" s="25"/>
      <c r="S241" s="41"/>
    </row>
    <row r="242" spans="1:19" s="27" customFormat="1" ht="27" customHeight="1">
      <c r="A242" s="14"/>
      <c r="B242" s="15"/>
      <c r="C242" s="15"/>
      <c r="D242" s="17"/>
      <c r="E242" s="26"/>
      <c r="F242" s="34"/>
      <c r="G242" s="35"/>
      <c r="H242" s="14"/>
      <c r="I242" s="14"/>
      <c r="J242" s="14"/>
      <c r="K242" s="6"/>
      <c r="L242" s="35"/>
      <c r="M242" s="24"/>
      <c r="N242" s="5"/>
      <c r="O242" s="5"/>
      <c r="P242" s="41"/>
      <c r="Q242" s="8"/>
      <c r="R242" s="25"/>
      <c r="S242" s="41"/>
    </row>
    <row r="243" spans="1:19" s="27" customFormat="1" ht="27" customHeight="1">
      <c r="A243" s="14"/>
      <c r="B243" s="15"/>
      <c r="C243" s="15"/>
      <c r="D243" s="17"/>
      <c r="E243" s="26"/>
      <c r="F243" s="34"/>
      <c r="G243" s="35"/>
      <c r="H243" s="14"/>
      <c r="I243" s="14"/>
      <c r="J243" s="14"/>
      <c r="K243" s="6"/>
      <c r="L243" s="35"/>
      <c r="M243" s="24"/>
      <c r="N243" s="5"/>
      <c r="O243" s="5"/>
      <c r="P243" s="41"/>
      <c r="Q243" s="8"/>
      <c r="R243" s="25"/>
      <c r="S243" s="41"/>
    </row>
    <row r="244" spans="1:19" s="27" customFormat="1" ht="27" customHeight="1">
      <c r="A244" s="14"/>
      <c r="B244" s="15"/>
      <c r="C244" s="15"/>
      <c r="D244" s="17"/>
      <c r="E244" s="26"/>
      <c r="F244" s="34"/>
      <c r="G244" s="35"/>
      <c r="H244" s="14"/>
      <c r="I244" s="14"/>
      <c r="J244" s="14"/>
      <c r="K244" s="6"/>
      <c r="L244" s="35"/>
      <c r="M244" s="24"/>
      <c r="N244" s="5"/>
      <c r="O244" s="5"/>
      <c r="P244" s="41"/>
      <c r="Q244" s="8"/>
      <c r="R244" s="25"/>
      <c r="S244" s="41"/>
    </row>
    <row r="245" spans="1:19" s="27" customFormat="1" ht="27" customHeight="1">
      <c r="A245" s="14"/>
      <c r="B245" s="15"/>
      <c r="C245" s="15"/>
      <c r="D245" s="17"/>
      <c r="E245" s="5"/>
      <c r="F245" s="34"/>
      <c r="G245" s="35"/>
      <c r="H245" s="14"/>
      <c r="I245" s="14"/>
      <c r="J245" s="14"/>
      <c r="K245" s="6"/>
      <c r="L245" s="35"/>
      <c r="M245" s="24"/>
      <c r="N245" s="5"/>
      <c r="O245" s="5"/>
      <c r="P245" s="41"/>
      <c r="Q245" s="8"/>
      <c r="R245" s="25"/>
      <c r="S245" s="41"/>
    </row>
    <row r="246" spans="1:19" s="27" customFormat="1" ht="27" customHeight="1">
      <c r="A246" s="14"/>
      <c r="B246" s="15"/>
      <c r="C246" s="15"/>
      <c r="D246" s="17"/>
      <c r="E246" s="5"/>
      <c r="F246" s="34"/>
      <c r="G246" s="35"/>
      <c r="H246" s="14"/>
      <c r="I246" s="14"/>
      <c r="J246" s="14"/>
      <c r="K246" s="6"/>
      <c r="L246" s="35"/>
      <c r="M246" s="24"/>
      <c r="N246" s="5"/>
      <c r="O246" s="5"/>
      <c r="P246" s="41"/>
      <c r="Q246" s="8"/>
      <c r="R246" s="25"/>
      <c r="S246" s="41"/>
    </row>
    <row r="247" spans="1:19" s="27" customFormat="1" ht="27" customHeight="1">
      <c r="A247" s="14"/>
      <c r="B247" s="15"/>
      <c r="C247" s="15"/>
      <c r="D247" s="17"/>
      <c r="E247" s="5"/>
      <c r="F247" s="34"/>
      <c r="G247" s="35"/>
      <c r="H247" s="14"/>
      <c r="I247" s="14"/>
      <c r="J247" s="14"/>
      <c r="K247" s="6"/>
      <c r="L247" s="35"/>
      <c r="M247" s="24"/>
      <c r="N247" s="5"/>
      <c r="O247" s="5"/>
      <c r="P247" s="41"/>
      <c r="Q247" s="8"/>
      <c r="R247" s="25"/>
      <c r="S247" s="41"/>
    </row>
    <row r="248" spans="1:19" s="27" customFormat="1" ht="27" customHeight="1">
      <c r="A248" s="14"/>
      <c r="B248" s="15"/>
      <c r="C248" s="15"/>
      <c r="D248" s="17"/>
      <c r="E248" s="5"/>
      <c r="F248" s="34"/>
      <c r="G248" s="35"/>
      <c r="H248" s="14"/>
      <c r="I248" s="14"/>
      <c r="J248" s="14"/>
      <c r="K248" s="6"/>
      <c r="L248" s="35"/>
      <c r="M248" s="24"/>
      <c r="N248" s="5"/>
      <c r="O248" s="5"/>
      <c r="P248" s="41"/>
      <c r="Q248" s="8"/>
      <c r="R248" s="25"/>
      <c r="S248" s="41"/>
    </row>
    <row r="249" spans="1:19" s="27" customFormat="1" ht="27" customHeight="1">
      <c r="A249" s="14"/>
      <c r="B249" s="15"/>
      <c r="C249" s="15"/>
      <c r="D249" s="17"/>
      <c r="E249" s="5"/>
      <c r="F249" s="34"/>
      <c r="G249" s="35"/>
      <c r="H249" s="14"/>
      <c r="I249" s="14"/>
      <c r="J249" s="14"/>
      <c r="K249" s="6"/>
      <c r="L249" s="35"/>
      <c r="M249" s="24"/>
      <c r="N249" s="5"/>
      <c r="O249" s="5"/>
      <c r="P249" s="41"/>
      <c r="Q249" s="8"/>
      <c r="R249" s="25"/>
      <c r="S249" s="41"/>
    </row>
    <row r="250" spans="1:19" s="27" customFormat="1" ht="27" customHeight="1">
      <c r="A250" s="14"/>
      <c r="B250" s="15"/>
      <c r="C250" s="15"/>
      <c r="D250" s="17"/>
      <c r="E250" s="5"/>
      <c r="F250" s="34"/>
      <c r="G250" s="35"/>
      <c r="H250" s="14"/>
      <c r="I250" s="14"/>
      <c r="J250" s="14"/>
      <c r="K250" s="6"/>
      <c r="L250" s="35"/>
      <c r="M250" s="24"/>
      <c r="N250" s="5"/>
      <c r="O250" s="5"/>
      <c r="P250" s="41"/>
      <c r="Q250" s="8"/>
      <c r="R250" s="25"/>
      <c r="S250" s="41"/>
    </row>
    <row r="251" spans="1:19" s="27" customFormat="1" ht="27" customHeight="1">
      <c r="A251" s="14"/>
      <c r="B251" s="15"/>
      <c r="C251" s="15"/>
      <c r="D251" s="17"/>
      <c r="E251" s="5"/>
      <c r="F251" s="34"/>
      <c r="G251" s="35"/>
      <c r="H251" s="14"/>
      <c r="I251" s="14"/>
      <c r="J251" s="14"/>
      <c r="K251" s="6"/>
      <c r="L251" s="35"/>
      <c r="M251" s="24"/>
      <c r="N251" s="5"/>
      <c r="O251" s="5"/>
      <c r="P251" s="41"/>
      <c r="Q251" s="8"/>
      <c r="R251" s="25"/>
      <c r="S251" s="41"/>
    </row>
    <row r="252" spans="1:19" s="27" customFormat="1" ht="27" customHeight="1">
      <c r="A252" s="14"/>
      <c r="B252" s="15"/>
      <c r="C252" s="15"/>
      <c r="D252" s="17"/>
      <c r="E252" s="5"/>
      <c r="F252" s="34"/>
      <c r="G252" s="35"/>
      <c r="H252" s="14"/>
      <c r="I252" s="14"/>
      <c r="J252" s="14"/>
      <c r="K252" s="6"/>
      <c r="L252" s="35"/>
      <c r="M252" s="24"/>
      <c r="N252" s="5"/>
      <c r="O252" s="5"/>
      <c r="P252" s="41"/>
      <c r="Q252" s="8"/>
      <c r="R252" s="25"/>
      <c r="S252" s="41"/>
    </row>
    <row r="253" spans="1:19" s="27" customFormat="1" ht="27" customHeight="1">
      <c r="A253" s="14"/>
      <c r="B253" s="15"/>
      <c r="C253" s="15"/>
      <c r="D253" s="17"/>
      <c r="E253" s="5"/>
      <c r="F253" s="34"/>
      <c r="G253" s="35"/>
      <c r="H253" s="14"/>
      <c r="I253" s="14"/>
      <c r="J253" s="14"/>
      <c r="K253" s="6"/>
      <c r="L253" s="35"/>
      <c r="M253" s="24"/>
      <c r="N253" s="5"/>
      <c r="O253" s="5"/>
      <c r="P253" s="41"/>
      <c r="Q253" s="8"/>
      <c r="R253" s="25"/>
      <c r="S253" s="41"/>
    </row>
    <row r="254" spans="1:19" s="27" customFormat="1" ht="27" customHeight="1">
      <c r="A254" s="14"/>
      <c r="B254" s="15"/>
      <c r="C254" s="15"/>
      <c r="D254" s="17"/>
      <c r="E254" s="5"/>
      <c r="F254" s="34"/>
      <c r="G254" s="35"/>
      <c r="H254" s="14"/>
      <c r="I254" s="14"/>
      <c r="J254" s="14"/>
      <c r="K254" s="6"/>
      <c r="L254" s="35"/>
      <c r="M254" s="24"/>
      <c r="N254" s="5"/>
      <c r="O254" s="5"/>
      <c r="P254" s="41"/>
      <c r="Q254" s="8"/>
      <c r="R254" s="25"/>
      <c r="S254" s="41"/>
    </row>
    <row r="255" spans="1:19" s="27" customFormat="1" ht="27" customHeight="1">
      <c r="A255" s="14"/>
      <c r="B255" s="15"/>
      <c r="C255" s="15"/>
      <c r="D255" s="17"/>
      <c r="E255" s="5"/>
      <c r="F255" s="34"/>
      <c r="G255" s="35"/>
      <c r="H255" s="14"/>
      <c r="I255" s="14"/>
      <c r="J255" s="14"/>
      <c r="K255" s="6"/>
      <c r="L255" s="35"/>
      <c r="M255" s="24"/>
      <c r="N255" s="5"/>
      <c r="O255" s="5"/>
      <c r="P255" s="41"/>
      <c r="Q255" s="8"/>
      <c r="R255" s="25"/>
      <c r="S255" s="41"/>
    </row>
    <row r="256" spans="1:19" s="27" customFormat="1" ht="27" customHeight="1">
      <c r="A256" s="14"/>
      <c r="B256" s="15"/>
      <c r="C256" s="15"/>
      <c r="D256" s="17"/>
      <c r="E256" s="5"/>
      <c r="F256" s="34"/>
      <c r="G256" s="35"/>
      <c r="H256" s="14"/>
      <c r="I256" s="14"/>
      <c r="J256" s="14"/>
      <c r="K256" s="6"/>
      <c r="L256" s="35"/>
      <c r="M256" s="24"/>
      <c r="N256" s="5"/>
      <c r="O256" s="5"/>
      <c r="P256" s="41"/>
      <c r="Q256" s="8"/>
      <c r="R256" s="25"/>
      <c r="S256" s="41"/>
    </row>
    <row r="257" spans="1:19" s="27" customFormat="1" ht="27" customHeight="1">
      <c r="A257" s="14"/>
      <c r="B257" s="15"/>
      <c r="C257" s="15"/>
      <c r="D257" s="17"/>
      <c r="E257" s="5"/>
      <c r="F257" s="34"/>
      <c r="G257" s="35"/>
      <c r="H257" s="14"/>
      <c r="I257" s="14"/>
      <c r="J257" s="14"/>
      <c r="K257" s="6"/>
      <c r="L257" s="35"/>
      <c r="M257" s="24"/>
      <c r="N257" s="5"/>
      <c r="O257" s="5"/>
      <c r="P257" s="41"/>
      <c r="Q257" s="8"/>
      <c r="R257" s="25"/>
      <c r="S257" s="41"/>
    </row>
    <row r="258" spans="1:19" s="27" customFormat="1" ht="27" customHeight="1">
      <c r="A258" s="14"/>
      <c r="B258" s="15"/>
      <c r="C258" s="15"/>
      <c r="D258" s="17"/>
      <c r="E258" s="5"/>
      <c r="F258" s="34"/>
      <c r="G258" s="35"/>
      <c r="H258" s="14"/>
      <c r="I258" s="14"/>
      <c r="J258" s="14"/>
      <c r="K258" s="6"/>
      <c r="L258" s="35"/>
      <c r="M258" s="24"/>
      <c r="N258" s="5"/>
      <c r="O258" s="5"/>
      <c r="P258" s="41"/>
      <c r="Q258" s="8"/>
      <c r="R258" s="25"/>
      <c r="S258" s="41"/>
    </row>
    <row r="259" spans="1:19" s="27" customFormat="1" ht="27" customHeight="1">
      <c r="A259" s="14"/>
      <c r="B259" s="15"/>
      <c r="C259" s="15"/>
      <c r="D259" s="17"/>
      <c r="E259" s="5"/>
      <c r="F259" s="34"/>
      <c r="G259" s="35"/>
      <c r="H259" s="14"/>
      <c r="I259" s="14"/>
      <c r="J259" s="14"/>
      <c r="K259" s="6"/>
      <c r="L259" s="35"/>
      <c r="M259" s="24"/>
      <c r="N259" s="5"/>
      <c r="O259" s="5"/>
      <c r="P259" s="41"/>
      <c r="Q259" s="8"/>
      <c r="R259" s="25"/>
      <c r="S259" s="41"/>
    </row>
    <row r="260" spans="1:19" s="27" customFormat="1" ht="27" customHeight="1">
      <c r="A260" s="14"/>
      <c r="B260" s="15"/>
      <c r="C260" s="15"/>
      <c r="D260" s="17"/>
      <c r="E260" s="5"/>
      <c r="F260" s="34"/>
      <c r="G260" s="35"/>
      <c r="H260" s="14"/>
      <c r="I260" s="14"/>
      <c r="J260" s="14"/>
      <c r="K260" s="6"/>
      <c r="L260" s="35"/>
      <c r="M260" s="24"/>
      <c r="N260" s="5"/>
      <c r="O260" s="5"/>
      <c r="P260" s="41"/>
      <c r="Q260" s="8"/>
      <c r="R260" s="25"/>
      <c r="S260" s="41"/>
    </row>
    <row r="261" spans="1:19" s="27" customFormat="1" ht="27" customHeight="1">
      <c r="A261" s="14"/>
      <c r="B261" s="15"/>
      <c r="C261" s="15"/>
      <c r="D261" s="17"/>
      <c r="E261" s="5"/>
      <c r="F261" s="34"/>
      <c r="G261" s="35"/>
      <c r="H261" s="14"/>
      <c r="I261" s="14"/>
      <c r="J261" s="14"/>
      <c r="K261" s="6"/>
      <c r="L261" s="35"/>
      <c r="M261" s="24"/>
      <c r="N261" s="5"/>
      <c r="O261" s="5"/>
      <c r="P261" s="41"/>
      <c r="Q261" s="8"/>
      <c r="R261" s="25"/>
      <c r="S261" s="41"/>
    </row>
    <row r="262" spans="1:19" s="27" customFormat="1" ht="27" customHeight="1">
      <c r="A262" s="14"/>
      <c r="B262" s="15"/>
      <c r="C262" s="15"/>
      <c r="D262" s="17"/>
      <c r="E262" s="5"/>
      <c r="F262" s="34"/>
      <c r="G262" s="35"/>
      <c r="H262" s="14"/>
      <c r="I262" s="14"/>
      <c r="J262" s="14"/>
      <c r="K262" s="6"/>
      <c r="L262" s="35"/>
      <c r="M262" s="24"/>
      <c r="N262" s="5"/>
      <c r="O262" s="5"/>
      <c r="P262" s="41"/>
      <c r="Q262" s="8"/>
      <c r="R262" s="25"/>
      <c r="S262" s="41"/>
    </row>
    <row r="263" spans="1:19" s="27" customFormat="1" ht="27" customHeight="1">
      <c r="A263" s="14"/>
      <c r="B263" s="15"/>
      <c r="C263" s="15"/>
      <c r="D263" s="17"/>
      <c r="E263" s="5"/>
      <c r="F263" s="34"/>
      <c r="G263" s="35"/>
      <c r="H263" s="14"/>
      <c r="I263" s="14"/>
      <c r="J263" s="14"/>
      <c r="K263" s="6"/>
      <c r="L263" s="35"/>
      <c r="M263" s="24"/>
      <c r="N263" s="5"/>
      <c r="O263" s="5"/>
      <c r="P263" s="41"/>
      <c r="Q263" s="8"/>
      <c r="R263" s="25"/>
      <c r="S263" s="41"/>
    </row>
    <row r="264" spans="1:19" s="27" customFormat="1" ht="27" customHeight="1">
      <c r="A264" s="14"/>
      <c r="B264" s="15"/>
      <c r="C264" s="15"/>
      <c r="D264" s="17"/>
      <c r="E264" s="5"/>
      <c r="F264" s="34"/>
      <c r="G264" s="35"/>
      <c r="H264" s="14"/>
      <c r="I264" s="14"/>
      <c r="J264" s="14"/>
      <c r="K264" s="6"/>
      <c r="L264" s="35"/>
      <c r="M264" s="24"/>
      <c r="N264" s="5"/>
      <c r="O264" s="5"/>
      <c r="P264" s="41"/>
      <c r="Q264" s="8"/>
      <c r="R264" s="25"/>
      <c r="S264" s="41"/>
    </row>
    <row r="265" spans="1:19" s="27" customFormat="1" ht="27" customHeight="1">
      <c r="A265" s="14"/>
      <c r="B265" s="15"/>
      <c r="C265" s="15"/>
      <c r="D265" s="17"/>
      <c r="E265" s="5"/>
      <c r="F265" s="34"/>
      <c r="G265" s="35"/>
      <c r="H265" s="14"/>
      <c r="I265" s="14"/>
      <c r="J265" s="14"/>
      <c r="K265" s="6"/>
      <c r="L265" s="35"/>
      <c r="M265" s="24"/>
      <c r="N265" s="5"/>
      <c r="O265" s="5"/>
      <c r="P265" s="41"/>
      <c r="Q265" s="8"/>
      <c r="R265" s="25"/>
      <c r="S265" s="41"/>
    </row>
    <row r="266" spans="1:19" s="27" customFormat="1" ht="27" customHeight="1">
      <c r="A266" s="14"/>
      <c r="B266" s="15"/>
      <c r="C266" s="15"/>
      <c r="D266" s="17"/>
      <c r="E266" s="5"/>
      <c r="F266" s="34"/>
      <c r="G266" s="35"/>
      <c r="H266" s="14"/>
      <c r="I266" s="14"/>
      <c r="J266" s="14"/>
      <c r="K266" s="6"/>
      <c r="L266" s="35"/>
      <c r="M266" s="24"/>
      <c r="N266" s="5"/>
      <c r="O266" s="5"/>
      <c r="P266" s="41"/>
      <c r="Q266" s="8"/>
      <c r="R266" s="25"/>
      <c r="S266" s="41"/>
    </row>
    <row r="267" spans="1:19" s="27" customFormat="1" ht="27" customHeight="1">
      <c r="A267" s="14"/>
      <c r="B267" s="15"/>
      <c r="C267" s="15"/>
      <c r="D267" s="17"/>
      <c r="E267" s="5"/>
      <c r="F267" s="34"/>
      <c r="G267" s="35"/>
      <c r="H267" s="14"/>
      <c r="I267" s="14"/>
      <c r="J267" s="14"/>
      <c r="K267" s="6"/>
      <c r="L267" s="35"/>
      <c r="M267" s="24"/>
      <c r="N267" s="5"/>
      <c r="O267" s="5"/>
      <c r="P267" s="41"/>
      <c r="Q267" s="8"/>
      <c r="R267" s="25"/>
      <c r="S267" s="41"/>
    </row>
    <row r="268" spans="1:19" s="27" customFormat="1" ht="75">
      <c r="A268" s="14"/>
      <c r="B268" s="15"/>
      <c r="C268" s="15"/>
      <c r="D268" s="17"/>
      <c r="E268" s="5"/>
      <c r="F268" s="36" t="s">
        <v>57</v>
      </c>
      <c r="G268" s="37" t="s">
        <v>59</v>
      </c>
      <c r="H268" s="14"/>
      <c r="I268" s="10" t="s">
        <v>66</v>
      </c>
      <c r="J268" s="14"/>
      <c r="K268" s="36" t="s">
        <v>67</v>
      </c>
      <c r="L268" s="39" t="s">
        <v>69</v>
      </c>
      <c r="M268" s="24"/>
      <c r="N268" s="5"/>
      <c r="O268" s="5"/>
      <c r="P268" s="41"/>
      <c r="Q268" s="8"/>
      <c r="R268" s="25"/>
      <c r="S268" s="41"/>
    </row>
    <row r="269" spans="1:19" s="27" customFormat="1" ht="14.25">
      <c r="A269" s="14"/>
      <c r="B269" s="15"/>
      <c r="C269" s="15"/>
      <c r="D269" s="17"/>
      <c r="E269" s="5"/>
      <c r="F269" s="1"/>
      <c r="G269" s="9" t="s">
        <v>60</v>
      </c>
      <c r="H269" s="14"/>
      <c r="I269" s="3"/>
      <c r="J269" s="14"/>
      <c r="K269" s="1"/>
      <c r="L269" s="9" t="s">
        <v>60</v>
      </c>
      <c r="M269" s="24"/>
      <c r="N269" s="5"/>
      <c r="O269" s="5"/>
      <c r="P269" s="41"/>
      <c r="Q269" s="8"/>
      <c r="R269" s="25"/>
      <c r="S269" s="41"/>
    </row>
    <row r="270" spans="1:19" s="27" customFormat="1" ht="14.25">
      <c r="A270" s="14"/>
      <c r="B270" s="15"/>
      <c r="C270" s="15"/>
      <c r="D270" s="17"/>
      <c r="E270" s="5"/>
      <c r="F270" s="1"/>
      <c r="G270" s="9" t="s">
        <v>61</v>
      </c>
      <c r="H270" s="14"/>
      <c r="I270" s="3"/>
      <c r="J270" s="14"/>
      <c r="K270" s="1"/>
      <c r="L270" s="9" t="s">
        <v>61</v>
      </c>
      <c r="M270" s="24"/>
      <c r="N270" s="5"/>
      <c r="O270" s="5"/>
      <c r="P270" s="41"/>
      <c r="Q270" s="8"/>
      <c r="R270" s="25"/>
      <c r="S270" s="41"/>
    </row>
    <row r="271" spans="1:19" s="27" customFormat="1" ht="14.25">
      <c r="A271" s="14"/>
      <c r="B271" s="15"/>
      <c r="C271" s="15"/>
      <c r="D271" s="17"/>
      <c r="E271" s="5"/>
      <c r="F271" s="1"/>
      <c r="G271" s="9" t="s">
        <v>62</v>
      </c>
      <c r="H271" s="14"/>
      <c r="I271" s="3"/>
      <c r="J271" s="14"/>
      <c r="K271" s="1"/>
      <c r="L271" s="9" t="s">
        <v>62</v>
      </c>
      <c r="M271" s="24"/>
      <c r="N271" s="5"/>
      <c r="O271" s="5"/>
      <c r="P271" s="41"/>
      <c r="Q271" s="8"/>
      <c r="R271" s="25"/>
      <c r="S271" s="41"/>
    </row>
    <row r="272" spans="1:19" s="27" customFormat="1" ht="14.25">
      <c r="A272" s="14"/>
      <c r="B272" s="15"/>
      <c r="C272" s="15"/>
      <c r="D272" s="17"/>
      <c r="E272" s="5"/>
      <c r="F272" s="1"/>
      <c r="G272" s="9" t="s">
        <v>63</v>
      </c>
      <c r="H272" s="14"/>
      <c r="I272" s="3"/>
      <c r="J272" s="14"/>
      <c r="K272" s="1"/>
      <c r="L272" s="9" t="s">
        <v>63</v>
      </c>
      <c r="M272" s="24"/>
      <c r="N272" s="5"/>
      <c r="O272" s="5"/>
      <c r="P272" s="41"/>
      <c r="Q272" s="8"/>
      <c r="R272" s="25"/>
      <c r="S272" s="41"/>
    </row>
    <row r="273" spans="1:19" s="27" customFormat="1" ht="14.25">
      <c r="A273" s="14"/>
      <c r="B273" s="15"/>
      <c r="C273" s="15"/>
      <c r="D273" s="17"/>
      <c r="E273" s="5"/>
      <c r="F273" s="1"/>
      <c r="G273" s="9" t="s">
        <v>64</v>
      </c>
      <c r="H273" s="14"/>
      <c r="I273" s="3"/>
      <c r="J273" s="14"/>
      <c r="K273" s="1"/>
      <c r="L273" s="9" t="s">
        <v>64</v>
      </c>
      <c r="M273" s="24"/>
      <c r="N273" s="5"/>
      <c r="O273" s="5"/>
      <c r="P273" s="41"/>
      <c r="Q273" s="8"/>
      <c r="R273" s="25"/>
      <c r="S273" s="41"/>
    </row>
    <row r="274" spans="1:19" s="27" customFormat="1" ht="14.25">
      <c r="A274" s="14"/>
      <c r="B274" s="15"/>
      <c r="C274" s="15"/>
      <c r="D274" s="17"/>
      <c r="E274" s="5"/>
      <c r="F274" s="1"/>
      <c r="G274" s="38"/>
      <c r="H274" s="14"/>
      <c r="I274" s="3"/>
      <c r="J274" s="14"/>
      <c r="K274" s="1"/>
      <c r="L274" s="1"/>
      <c r="M274" s="24"/>
      <c r="N274" s="5"/>
      <c r="O274" s="5"/>
      <c r="P274" s="41"/>
      <c r="Q274" s="8"/>
      <c r="R274" s="25"/>
      <c r="S274" s="41"/>
    </row>
    <row r="275" spans="1:19" s="27" customFormat="1" ht="14.25">
      <c r="A275" s="14"/>
      <c r="B275" s="15"/>
      <c r="C275" s="15"/>
      <c r="D275" s="17"/>
      <c r="E275" s="5"/>
      <c r="F275" s="1"/>
      <c r="G275" s="38"/>
      <c r="H275" s="14"/>
      <c r="I275" s="3"/>
      <c r="J275" s="14"/>
      <c r="K275" s="1"/>
      <c r="L275" s="1"/>
      <c r="M275" s="24"/>
      <c r="N275" s="5"/>
      <c r="O275" s="5"/>
      <c r="P275" s="41"/>
      <c r="Q275" s="8"/>
      <c r="R275" s="25"/>
      <c r="S275" s="41"/>
    </row>
    <row r="276" spans="1:19" s="27" customFormat="1" ht="14.25">
      <c r="A276" s="14"/>
      <c r="B276" s="15"/>
      <c r="C276" s="15"/>
      <c r="D276" s="17"/>
      <c r="E276" s="14"/>
      <c r="F276" s="1"/>
      <c r="G276" s="38"/>
      <c r="H276" s="14"/>
      <c r="I276" s="3"/>
      <c r="J276" s="14"/>
      <c r="K276" s="1"/>
      <c r="L276" s="1"/>
      <c r="M276" s="24"/>
      <c r="N276" s="5"/>
      <c r="O276" s="5"/>
      <c r="P276" s="41"/>
      <c r="Q276" s="8"/>
      <c r="R276" s="25"/>
      <c r="S276" s="41"/>
    </row>
    <row r="277" spans="1:19" s="27" customFormat="1" ht="105">
      <c r="A277" s="2" t="s">
        <v>0</v>
      </c>
      <c r="B277" s="10" t="s">
        <v>2</v>
      </c>
      <c r="C277" s="11" t="s">
        <v>3</v>
      </c>
      <c r="D277" s="12" t="s">
        <v>7</v>
      </c>
      <c r="E277" s="4" t="s">
        <v>1</v>
      </c>
      <c r="F277" s="1"/>
      <c r="G277" s="38"/>
      <c r="H277" s="10" t="s">
        <v>8</v>
      </c>
      <c r="I277" s="3"/>
      <c r="J277" s="10" t="s">
        <v>9</v>
      </c>
      <c r="K277" s="1"/>
      <c r="L277" s="1"/>
      <c r="M277" s="31" t="s">
        <v>10</v>
      </c>
      <c r="N277" s="10" t="s">
        <v>11</v>
      </c>
      <c r="O277" s="11" t="s">
        <v>12</v>
      </c>
      <c r="P277" s="11" t="s">
        <v>4</v>
      </c>
      <c r="Q277" s="11" t="s">
        <v>5</v>
      </c>
      <c r="R277" s="25" t="s">
        <v>6</v>
      </c>
      <c r="S277" s="11" t="s">
        <v>30</v>
      </c>
    </row>
    <row r="278" spans="5:18" ht="14.25">
      <c r="E278" s="9" t="s">
        <v>13</v>
      </c>
      <c r="R278" s="25"/>
    </row>
    <row r="279" spans="5:18" ht="14.25">
      <c r="E279" s="9" t="s">
        <v>14</v>
      </c>
      <c r="R279" s="25"/>
    </row>
    <row r="280" spans="5:18" ht="14.25">
      <c r="E280" s="9" t="s">
        <v>15</v>
      </c>
      <c r="R280" s="25"/>
    </row>
    <row r="281" spans="5:18" ht="14.25">
      <c r="E281" s="9" t="s">
        <v>16</v>
      </c>
      <c r="R281" s="25"/>
    </row>
    <row r="282" spans="5:18" ht="14.25">
      <c r="E282" s="9" t="s">
        <v>17</v>
      </c>
      <c r="R282" s="25"/>
    </row>
    <row r="283" spans="5:18" ht="14.25">
      <c r="E283" s="9" t="s">
        <v>43</v>
      </c>
      <c r="R283" s="25"/>
    </row>
    <row r="284" spans="5:18" ht="14.25">
      <c r="E284" s="9" t="s">
        <v>18</v>
      </c>
      <c r="R284" s="25"/>
    </row>
    <row r="285" spans="5:18" ht="14.25">
      <c r="E285" s="9" t="s">
        <v>19</v>
      </c>
      <c r="R285" s="25"/>
    </row>
    <row r="286" spans="5:18" ht="14.25">
      <c r="E286" s="9" t="s">
        <v>20</v>
      </c>
      <c r="R286" s="25"/>
    </row>
    <row r="287" spans="5:18" ht="14.25">
      <c r="E287" s="9" t="s">
        <v>21</v>
      </c>
      <c r="R287" s="25"/>
    </row>
    <row r="288" ht="12.75">
      <c r="E288" s="9" t="s">
        <v>22</v>
      </c>
    </row>
    <row r="289" ht="12.75">
      <c r="E289" s="9" t="s">
        <v>23</v>
      </c>
    </row>
    <row r="290" ht="12.75">
      <c r="E290" s="9" t="s">
        <v>24</v>
      </c>
    </row>
    <row r="291" ht="12.75">
      <c r="E291" s="9" t="s">
        <v>25</v>
      </c>
    </row>
    <row r="292" ht="12.75">
      <c r="E292" s="9" t="s">
        <v>26</v>
      </c>
    </row>
    <row r="293" ht="12.75">
      <c r="E293" s="9" t="s">
        <v>27</v>
      </c>
    </row>
    <row r="294" spans="1:19" s="1" customFormat="1" ht="12.75">
      <c r="A294" s="3"/>
      <c r="B294" s="3"/>
      <c r="C294" s="3"/>
      <c r="D294"/>
      <c r="E294" s="9" t="s">
        <v>28</v>
      </c>
      <c r="G294" s="38"/>
      <c r="H294" s="3"/>
      <c r="I294" s="3"/>
      <c r="J294" s="44"/>
      <c r="M294" s="32"/>
      <c r="N294" s="3"/>
      <c r="O294" s="27"/>
      <c r="P294"/>
      <c r="Q294"/>
      <c r="R294"/>
      <c r="S294"/>
    </row>
    <row r="295" spans="1:19" s="1" customFormat="1" ht="12.75">
      <c r="A295" s="3"/>
      <c r="B295" s="3"/>
      <c r="C295" s="3"/>
      <c r="D295"/>
      <c r="E295" s="9" t="s">
        <v>29</v>
      </c>
      <c r="G295" s="38"/>
      <c r="H295" s="3"/>
      <c r="I295" s="3"/>
      <c r="J295" s="44"/>
      <c r="M295" s="32"/>
      <c r="N295" s="3"/>
      <c r="O295" s="27"/>
      <c r="P295"/>
      <c r="Q295"/>
      <c r="R295"/>
      <c r="S295"/>
    </row>
    <row r="296" spans="4:13" ht="27" customHeight="1">
      <c r="D296" s="17"/>
      <c r="H296" s="24"/>
      <c r="M296" s="24"/>
    </row>
    <row r="299" spans="10:16" ht="14.25">
      <c r="J299" s="66">
        <v>1830560387</v>
      </c>
      <c r="P299" s="45"/>
    </row>
    <row r="301" ht="12.75">
      <c r="R301" s="45"/>
    </row>
    <row r="306" ht="12.75">
      <c r="P306" s="45"/>
    </row>
  </sheetData>
  <sheetProtection/>
  <autoFilter ref="O1:O295"/>
  <dataValidations count="8">
    <dataValidation type="list" allowBlank="1" showInputMessage="1" showErrorMessage="1" error="valore non consentito - selezionare valore da menu a tendina" sqref="E2:E276">
      <formula1>$E$278:$E$295</formula1>
    </dataValidation>
    <dataValidation type="textLength" operator="equal" allowBlank="1" showInputMessage="1" showErrorMessage="1" error="è previsto un codice di 10 caratteri" sqref="A118 A19 A8:A10 A21 A35 A87 A129:A136 A5:A6 A24:A26 A77:A79 A85 A74:A75 A92:A103 A138:A141 A12:A17 A1:A3 A56:A60 A89 A112:A113 A297:A65536 A45:A54 A106:A110 A62:A67 A143:A295">
      <formula1>10</formula1>
    </dataValidation>
    <dataValidation type="list" allowBlank="1" showInputMessage="1" showErrorMessage="1" error="valore non consentito - selezionare valore da menu a tendina" sqref="H95 G2:G144 H93 G145:H267 H79 H136 H2 H114 H49 H110 M79 M95 H85 H101">
      <formula1>$F$269:$F$273</formula1>
    </dataValidation>
    <dataValidation type="textLength" operator="lessThanOrEqual" allowBlank="1" showInputMessage="1" showErrorMessage="1" error="la descrizione non può superare i 250 caratteri&#10;" sqref="M2 O2:O55 J2:J276 O57:O276">
      <formula1>250</formula1>
    </dataValidation>
    <dataValidation type="textLength" allowBlank="1" showInputMessage="1" showErrorMessage="1" error="lunghezze ammesse 11 o 16 caratteri&#10;" sqref="H13 H28 M3 H30 J102:J103 M28 M30 M101 H55 H2:H3 J47 M81 M98 H26 H19 H51:H52 H98 H85 H49 M49 H93:H95 M26 H60 H81 M74:M76 H74:H75 M72 H45:H46 J57 J89 J53 M93:M95 M55 M51:M52 H72 M45:M46 H79 M79 M60 H110 M9 M85 M110 H9 M19 H101 H15:H16 M15:M16 M13 O47:O50 J69 H130:H136 M130:M136 M113:M114 H113:H114 M145:M276 H145:H276">
      <formula1>11</formula1>
      <formula2>16</formula2>
    </dataValidation>
    <dataValidation type="textLength" operator="lessThanOrEqual" allowBlank="1" showInputMessage="1" showErrorMessage="1" error="descrizione troppo lunga (max 250 car)" sqref="J53 O47:O50 J57 J89 O59 J47 O91 J98 J101:J103 O56 O111 J50 J69 O97:O98 D97:D110 D2:D55 D57:D95 D112:D276">
      <formula1>250</formula1>
    </dataValidation>
    <dataValidation type="textLength" allowBlank="1" showErrorMessage="1" error="lunghezze ammesse 11 o 16 caratteri&#10;" sqref="M17:M18 H47:H48 M47:M48 M50 H57 H44 M44 H111:H112 M111:M112 H53:H54 M53:M54 M10 H87:H89 M87:M89 M4:M8 H4:H8 H29 H17 H296 M296 M73 H73 M102:M103 M57 M21:M25 H21:H25 H27 M27 M29 H102:H103 M14 H14 H50 M69:M71 H69:H71 H80 H76:H78 H82:H84 M80 M77:M78 M82:M84 H91:H92 M91:M92 M96:M97 M99:M100 H96:H97 H99:H100 H106:H109 M106:M109 H115:H131 M115:M131 M31:M40 H31:H40 M61:M67 H61:H67 H137:H144 M137:M144">
      <formula1>11</formula1>
      <formula2>16</formula2>
    </dataValidation>
    <dataValidation type="list" allowBlank="1" showInputMessage="1" showErrorMessage="1" error="valore non consentito - selezionare valore da menu a tendina" sqref="L2:L267">
      <formula1>$G$269:$G$273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4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91" sqref="U191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19.57421875" style="38" hidden="1" customWidth="1"/>
    <col min="8" max="8" width="23.57421875" style="3" hidden="1" customWidth="1"/>
    <col min="9" max="9" width="12.28125" style="3" hidden="1" customWidth="1"/>
    <col min="10" max="10" width="20.7109375" style="44" hidden="1" customWidth="1"/>
    <col min="11" max="11" width="10.00390625" style="1" hidden="1" customWidth="1"/>
    <col min="12" max="12" width="16.28125" style="1" hidden="1" customWidth="1"/>
    <col min="13" max="13" width="23.57421875" style="32" hidden="1" customWidth="1"/>
    <col min="14" max="14" width="14.140625" style="3" hidden="1" customWidth="1"/>
    <col min="15" max="15" width="21.28125" style="27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3" t="s">
        <v>44</v>
      </c>
      <c r="C1" s="23" t="s">
        <v>53</v>
      </c>
      <c r="D1" s="23" t="s">
        <v>46</v>
      </c>
      <c r="E1" s="23" t="s">
        <v>54</v>
      </c>
      <c r="F1" s="33" t="s">
        <v>57</v>
      </c>
      <c r="G1" s="33" t="s">
        <v>58</v>
      </c>
      <c r="H1" s="23" t="s">
        <v>45</v>
      </c>
      <c r="I1" s="23" t="s">
        <v>65</v>
      </c>
      <c r="J1" s="23" t="s">
        <v>47</v>
      </c>
      <c r="K1" s="33" t="s">
        <v>67</v>
      </c>
      <c r="L1" s="33" t="s">
        <v>68</v>
      </c>
      <c r="M1" s="23" t="s">
        <v>48</v>
      </c>
      <c r="N1" s="23" t="s">
        <v>49</v>
      </c>
      <c r="O1" s="23" t="s">
        <v>50</v>
      </c>
      <c r="P1" s="23" t="s">
        <v>51</v>
      </c>
      <c r="Q1" s="23" t="s">
        <v>55</v>
      </c>
      <c r="R1" s="23" t="s">
        <v>56</v>
      </c>
      <c r="S1" s="23" t="s">
        <v>52</v>
      </c>
      <c r="V1" s="81" t="s">
        <v>463</v>
      </c>
      <c r="W1" s="91" t="s">
        <v>863</v>
      </c>
      <c r="X1" s="82" t="s">
        <v>464</v>
      </c>
    </row>
    <row r="2" spans="1:24" ht="27" customHeight="1">
      <c r="A2" s="46" t="s">
        <v>72</v>
      </c>
      <c r="B2" s="24" t="s">
        <v>70</v>
      </c>
      <c r="C2" s="24" t="s">
        <v>71</v>
      </c>
      <c r="D2" s="48" t="s">
        <v>76</v>
      </c>
      <c r="E2" s="49" t="s">
        <v>24</v>
      </c>
      <c r="F2" s="50"/>
      <c r="G2" s="51"/>
      <c r="H2" s="52"/>
      <c r="I2" s="53"/>
      <c r="J2" s="55" t="s">
        <v>79</v>
      </c>
      <c r="K2" s="54"/>
      <c r="L2" s="51"/>
      <c r="M2" s="53"/>
      <c r="N2" s="53"/>
      <c r="O2" s="55" t="s">
        <v>79</v>
      </c>
      <c r="P2" s="83">
        <v>700</v>
      </c>
      <c r="Q2" s="57">
        <v>43832</v>
      </c>
      <c r="R2" s="57">
        <v>43832</v>
      </c>
      <c r="S2" s="83">
        <v>700</v>
      </c>
      <c r="T2" s="58"/>
      <c r="U2" s="58"/>
      <c r="V2" s="58"/>
      <c r="W2" s="58"/>
      <c r="X2" s="58"/>
    </row>
    <row r="3" spans="1:24" ht="27" customHeight="1">
      <c r="A3" s="46" t="s">
        <v>73</v>
      </c>
      <c r="B3" s="24" t="s">
        <v>70</v>
      </c>
      <c r="C3" s="24" t="s">
        <v>71</v>
      </c>
      <c r="D3" s="48" t="s">
        <v>77</v>
      </c>
      <c r="E3" s="49" t="s">
        <v>24</v>
      </c>
      <c r="F3" s="50"/>
      <c r="G3" s="51"/>
      <c r="H3" s="59"/>
      <c r="I3" s="53"/>
      <c r="J3" s="55" t="s">
        <v>80</v>
      </c>
      <c r="K3" s="54"/>
      <c r="L3" s="51"/>
      <c r="M3" s="59"/>
      <c r="N3" s="55"/>
      <c r="O3" s="55" t="s">
        <v>80</v>
      </c>
      <c r="P3" s="83">
        <v>1800</v>
      </c>
      <c r="Q3" s="57">
        <v>43833</v>
      </c>
      <c r="R3" s="57">
        <v>43833</v>
      </c>
      <c r="S3" s="83">
        <v>1800</v>
      </c>
      <c r="T3" s="58"/>
      <c r="U3" s="71" t="s">
        <v>486</v>
      </c>
      <c r="V3" s="58"/>
      <c r="W3" s="58"/>
      <c r="X3" s="58"/>
    </row>
    <row r="4" spans="1:24" ht="27" customHeight="1">
      <c r="A4" s="42" t="s">
        <v>201</v>
      </c>
      <c r="B4" s="24" t="s">
        <v>70</v>
      </c>
      <c r="C4" s="24" t="s">
        <v>71</v>
      </c>
      <c r="D4" s="7" t="s">
        <v>83</v>
      </c>
      <c r="E4" s="26" t="s">
        <v>27</v>
      </c>
      <c r="F4" s="34"/>
      <c r="G4" s="35"/>
      <c r="H4" s="24"/>
      <c r="I4" s="14"/>
      <c r="J4" s="14" t="s">
        <v>84</v>
      </c>
      <c r="K4" s="6"/>
      <c r="L4" s="35"/>
      <c r="M4" s="24"/>
      <c r="N4" s="14"/>
      <c r="O4" s="14" t="s">
        <v>84</v>
      </c>
      <c r="P4" s="83">
        <v>6348.8</v>
      </c>
      <c r="Q4" s="57">
        <v>43837</v>
      </c>
      <c r="R4" s="57">
        <v>43837</v>
      </c>
      <c r="S4" s="83">
        <v>6348.8</v>
      </c>
      <c r="T4" s="58"/>
      <c r="U4" s="71" t="s">
        <v>202</v>
      </c>
      <c r="V4" s="58"/>
      <c r="W4" s="58"/>
      <c r="X4" s="58"/>
    </row>
    <row r="5" spans="1:24" ht="27" customHeight="1">
      <c r="A5" s="46" t="s">
        <v>74</v>
      </c>
      <c r="B5" s="24" t="s">
        <v>70</v>
      </c>
      <c r="C5" s="24" t="s">
        <v>71</v>
      </c>
      <c r="D5" s="48" t="s">
        <v>78</v>
      </c>
      <c r="E5" s="49" t="s">
        <v>24</v>
      </c>
      <c r="F5" s="50"/>
      <c r="G5" s="51"/>
      <c r="H5" s="69"/>
      <c r="I5" s="53"/>
      <c r="J5" s="55" t="s">
        <v>81</v>
      </c>
      <c r="K5" s="54"/>
      <c r="L5" s="51"/>
      <c r="M5" s="69"/>
      <c r="N5" s="55"/>
      <c r="O5" s="55" t="s">
        <v>81</v>
      </c>
      <c r="P5" s="83">
        <v>213.11</v>
      </c>
      <c r="Q5" s="57">
        <v>43838</v>
      </c>
      <c r="R5" s="57">
        <v>43838</v>
      </c>
      <c r="S5" s="83">
        <v>213.11</v>
      </c>
      <c r="T5" s="58"/>
      <c r="U5" s="58"/>
      <c r="V5" s="58"/>
      <c r="W5" s="58"/>
      <c r="X5" s="58"/>
    </row>
    <row r="6" spans="1:24" ht="27" customHeight="1">
      <c r="A6" s="46" t="s">
        <v>75</v>
      </c>
      <c r="B6" s="24" t="s">
        <v>70</v>
      </c>
      <c r="C6" s="24" t="s">
        <v>71</v>
      </c>
      <c r="D6" s="48" t="s">
        <v>78</v>
      </c>
      <c r="E6" s="49" t="s">
        <v>24</v>
      </c>
      <c r="F6" s="50"/>
      <c r="G6" s="51"/>
      <c r="H6" s="47"/>
      <c r="I6" s="53"/>
      <c r="J6" s="55" t="s">
        <v>82</v>
      </c>
      <c r="K6" s="54"/>
      <c r="L6" s="51"/>
      <c r="M6" s="47"/>
      <c r="N6" s="55"/>
      <c r="O6" s="55" t="s">
        <v>82</v>
      </c>
      <c r="P6" s="83">
        <v>236.36</v>
      </c>
      <c r="Q6" s="57">
        <v>43838</v>
      </c>
      <c r="R6" s="57">
        <v>43838</v>
      </c>
      <c r="S6" s="83">
        <v>236.36</v>
      </c>
      <c r="T6" s="58"/>
      <c r="U6" s="58"/>
      <c r="V6" s="58"/>
      <c r="W6" s="58"/>
      <c r="X6" s="58"/>
    </row>
    <row r="7" spans="1:24" ht="27" customHeight="1">
      <c r="A7" s="42" t="s">
        <v>85</v>
      </c>
      <c r="B7" s="24" t="s">
        <v>70</v>
      </c>
      <c r="C7" s="24" t="s">
        <v>71</v>
      </c>
      <c r="D7" s="7" t="s">
        <v>83</v>
      </c>
      <c r="E7" s="26" t="s">
        <v>27</v>
      </c>
      <c r="F7" s="34"/>
      <c r="G7" s="35"/>
      <c r="H7" s="24"/>
      <c r="I7" s="14"/>
      <c r="J7" s="14" t="s">
        <v>84</v>
      </c>
      <c r="K7" s="6"/>
      <c r="L7" s="35"/>
      <c r="M7" s="24"/>
      <c r="N7" s="14"/>
      <c r="O7" s="14" t="s">
        <v>84</v>
      </c>
      <c r="P7" s="83">
        <v>6774.04</v>
      </c>
      <c r="Q7" s="57">
        <v>43843</v>
      </c>
      <c r="R7" s="57">
        <v>43851</v>
      </c>
      <c r="S7" s="83">
        <v>6774.04</v>
      </c>
      <c r="T7" s="58"/>
      <c r="U7" s="71" t="s">
        <v>203</v>
      </c>
      <c r="V7" s="58"/>
      <c r="W7" s="58"/>
      <c r="X7" s="58"/>
    </row>
    <row r="8" spans="1:24" ht="27" customHeight="1">
      <c r="A8" s="42" t="s">
        <v>87</v>
      </c>
      <c r="B8" s="24" t="s">
        <v>70</v>
      </c>
      <c r="C8" s="24" t="s">
        <v>71</v>
      </c>
      <c r="D8" s="7" t="s">
        <v>86</v>
      </c>
      <c r="E8" s="26" t="s">
        <v>24</v>
      </c>
      <c r="F8" s="34"/>
      <c r="G8" s="35"/>
      <c r="H8" s="28"/>
      <c r="I8" s="14"/>
      <c r="J8" s="5" t="s">
        <v>88</v>
      </c>
      <c r="K8" s="6"/>
      <c r="L8" s="35"/>
      <c r="M8" s="28"/>
      <c r="O8" s="5" t="s">
        <v>490</v>
      </c>
      <c r="P8" s="83">
        <v>600</v>
      </c>
      <c r="Q8" s="57">
        <v>43845</v>
      </c>
      <c r="R8" s="57">
        <v>43861</v>
      </c>
      <c r="S8" s="83">
        <v>600</v>
      </c>
      <c r="T8" s="58"/>
      <c r="U8" s="58"/>
      <c r="V8" s="58"/>
      <c r="W8" s="58"/>
      <c r="X8" s="58"/>
    </row>
    <row r="9" spans="1:24" ht="27" customHeight="1">
      <c r="A9" s="42" t="s">
        <v>90</v>
      </c>
      <c r="B9" s="24" t="s">
        <v>70</v>
      </c>
      <c r="C9" s="24" t="s">
        <v>71</v>
      </c>
      <c r="D9" s="7" t="s">
        <v>86</v>
      </c>
      <c r="E9" s="26" t="s">
        <v>24</v>
      </c>
      <c r="F9" s="34"/>
      <c r="G9" s="35"/>
      <c r="H9" s="29"/>
      <c r="I9" s="14"/>
      <c r="J9" s="14" t="s">
        <v>89</v>
      </c>
      <c r="K9" s="6"/>
      <c r="L9" s="35"/>
      <c r="M9" s="29"/>
      <c r="N9" s="5"/>
      <c r="O9" s="14" t="s">
        <v>89</v>
      </c>
      <c r="P9" s="83">
        <v>600</v>
      </c>
      <c r="Q9" s="57">
        <v>43845</v>
      </c>
      <c r="R9" s="57">
        <v>43861</v>
      </c>
      <c r="S9" s="83">
        <v>600</v>
      </c>
      <c r="T9" s="58"/>
      <c r="U9" s="58"/>
      <c r="V9" s="58"/>
      <c r="W9" s="58"/>
      <c r="X9" s="58"/>
    </row>
    <row r="10" spans="1:24" ht="27" customHeight="1">
      <c r="A10" s="42" t="s">
        <v>91</v>
      </c>
      <c r="B10" s="24" t="s">
        <v>70</v>
      </c>
      <c r="C10" s="24" t="s">
        <v>71</v>
      </c>
      <c r="D10" s="7" t="s">
        <v>83</v>
      </c>
      <c r="E10" s="26" t="s">
        <v>27</v>
      </c>
      <c r="F10" s="34"/>
      <c r="G10" s="35"/>
      <c r="H10" s="24"/>
      <c r="I10" s="14"/>
      <c r="J10" s="14" t="s">
        <v>84</v>
      </c>
      <c r="K10" s="6"/>
      <c r="L10" s="35"/>
      <c r="M10" s="24"/>
      <c r="N10" s="14"/>
      <c r="O10" s="14" t="s">
        <v>84</v>
      </c>
      <c r="P10" s="83">
        <v>6137.44</v>
      </c>
      <c r="Q10" s="57">
        <v>43850</v>
      </c>
      <c r="R10" s="57">
        <v>43858</v>
      </c>
      <c r="S10" s="83">
        <v>6137.44</v>
      </c>
      <c r="T10" s="58"/>
      <c r="U10" s="71" t="s">
        <v>204</v>
      </c>
      <c r="V10" s="58"/>
      <c r="W10" s="58"/>
      <c r="X10" s="58"/>
    </row>
    <row r="11" spans="1:24" ht="27" customHeight="1">
      <c r="A11" s="42" t="s">
        <v>92</v>
      </c>
      <c r="B11" s="24" t="s">
        <v>70</v>
      </c>
      <c r="C11" s="24" t="s">
        <v>71</v>
      </c>
      <c r="D11" s="7" t="s">
        <v>93</v>
      </c>
      <c r="E11" s="26" t="s">
        <v>24</v>
      </c>
      <c r="F11" s="34"/>
      <c r="G11" s="35"/>
      <c r="H11" s="24"/>
      <c r="I11" s="16"/>
      <c r="J11" s="14" t="s">
        <v>94</v>
      </c>
      <c r="K11" s="6"/>
      <c r="L11" s="35"/>
      <c r="M11" s="24"/>
      <c r="N11" s="16"/>
      <c r="O11" s="14" t="s">
        <v>94</v>
      </c>
      <c r="P11" s="56">
        <v>1980</v>
      </c>
      <c r="Q11" s="57">
        <v>43850</v>
      </c>
      <c r="R11" s="57">
        <v>44216</v>
      </c>
      <c r="S11" s="70">
        <v>82.5</v>
      </c>
      <c r="T11" s="58"/>
      <c r="U11" s="58"/>
      <c r="V11" s="58"/>
      <c r="W11" s="58"/>
      <c r="X11" s="58"/>
    </row>
    <row r="12" spans="1:24" ht="27" customHeight="1">
      <c r="A12" s="76" t="s">
        <v>95</v>
      </c>
      <c r="B12" s="47" t="s">
        <v>70</v>
      </c>
      <c r="C12" s="47" t="s">
        <v>71</v>
      </c>
      <c r="D12" s="73" t="s">
        <v>96</v>
      </c>
      <c r="E12" s="49" t="s">
        <v>24</v>
      </c>
      <c r="F12" s="50"/>
      <c r="G12" s="51"/>
      <c r="H12" s="74"/>
      <c r="I12" s="75"/>
      <c r="J12" s="53"/>
      <c r="K12" s="54"/>
      <c r="L12" s="51"/>
      <c r="M12" s="74"/>
      <c r="N12" s="55"/>
      <c r="O12" s="53" t="s">
        <v>756</v>
      </c>
      <c r="P12" s="83">
        <v>150.85</v>
      </c>
      <c r="Q12" s="57">
        <v>43850</v>
      </c>
      <c r="R12" s="57">
        <v>44216</v>
      </c>
      <c r="S12" s="83">
        <v>150.85</v>
      </c>
      <c r="T12" s="58"/>
      <c r="U12" s="58"/>
      <c r="V12" s="58"/>
      <c r="W12" s="58"/>
      <c r="X12" s="58"/>
    </row>
    <row r="13" spans="1:24" ht="27" customHeight="1">
      <c r="A13" s="43" t="s">
        <v>100</v>
      </c>
      <c r="B13" s="24" t="s">
        <v>70</v>
      </c>
      <c r="C13" s="24" t="s">
        <v>71</v>
      </c>
      <c r="D13" s="17" t="s">
        <v>101</v>
      </c>
      <c r="E13" s="26" t="s">
        <v>24</v>
      </c>
      <c r="F13" s="34"/>
      <c r="G13" s="35"/>
      <c r="H13" s="30"/>
      <c r="I13" s="16"/>
      <c r="J13" s="14"/>
      <c r="K13" s="6"/>
      <c r="L13" s="35"/>
      <c r="M13" s="30"/>
      <c r="N13" s="5"/>
      <c r="O13" s="14" t="s">
        <v>102</v>
      </c>
      <c r="P13" s="83">
        <v>326</v>
      </c>
      <c r="Q13" s="57">
        <v>43851</v>
      </c>
      <c r="R13" s="57">
        <v>43861</v>
      </c>
      <c r="S13" s="83">
        <v>326</v>
      </c>
      <c r="T13" s="58"/>
      <c r="U13" s="71" t="s">
        <v>491</v>
      </c>
      <c r="V13" s="58"/>
      <c r="W13" s="58"/>
      <c r="X13" s="58"/>
    </row>
    <row r="14" spans="1:24" ht="27" customHeight="1">
      <c r="A14" s="42" t="s">
        <v>103</v>
      </c>
      <c r="B14" s="24" t="s">
        <v>70</v>
      </c>
      <c r="C14" s="24" t="s">
        <v>71</v>
      </c>
      <c r="D14" s="7" t="s">
        <v>104</v>
      </c>
      <c r="E14" s="26" t="s">
        <v>24</v>
      </c>
      <c r="F14" s="34"/>
      <c r="G14" s="35"/>
      <c r="H14" s="28"/>
      <c r="I14" s="14"/>
      <c r="J14" s="14"/>
      <c r="K14" s="6"/>
      <c r="L14" s="35"/>
      <c r="M14" s="28"/>
      <c r="N14" s="16"/>
      <c r="O14" s="14" t="s">
        <v>105</v>
      </c>
      <c r="P14" s="83">
        <v>93.5</v>
      </c>
      <c r="Q14" s="57">
        <v>43851</v>
      </c>
      <c r="R14" s="57">
        <v>43861</v>
      </c>
      <c r="S14" s="83">
        <v>93.5</v>
      </c>
      <c r="T14" s="58"/>
      <c r="U14" s="58"/>
      <c r="V14" s="58"/>
      <c r="W14" s="58"/>
      <c r="X14" s="58"/>
    </row>
    <row r="15" spans="1:24" ht="27" customHeight="1">
      <c r="A15" s="42" t="s">
        <v>439</v>
      </c>
      <c r="B15" s="24" t="s">
        <v>70</v>
      </c>
      <c r="C15" s="24" t="s">
        <v>71</v>
      </c>
      <c r="D15" s="7" t="s">
        <v>98</v>
      </c>
      <c r="E15" s="26" t="s">
        <v>24</v>
      </c>
      <c r="F15" s="34"/>
      <c r="G15" s="35"/>
      <c r="H15" s="29"/>
      <c r="I15" s="14"/>
      <c r="J15" s="14"/>
      <c r="K15" s="6"/>
      <c r="L15" s="35"/>
      <c r="M15" s="29"/>
      <c r="N15" s="5"/>
      <c r="O15" s="14" t="s">
        <v>99</v>
      </c>
      <c r="P15" s="83">
        <v>2740</v>
      </c>
      <c r="Q15" s="57">
        <v>43853</v>
      </c>
      <c r="R15" s="57">
        <v>43861</v>
      </c>
      <c r="S15" s="83">
        <v>2740</v>
      </c>
      <c r="T15" s="58"/>
      <c r="U15" s="71" t="s">
        <v>466</v>
      </c>
      <c r="V15" s="58"/>
      <c r="W15" s="58"/>
      <c r="X15" s="58"/>
    </row>
    <row r="16" spans="1:24" ht="27" customHeight="1">
      <c r="A16" s="42" t="s">
        <v>440</v>
      </c>
      <c r="B16" s="24"/>
      <c r="C16" s="24"/>
      <c r="D16" s="73" t="s">
        <v>107</v>
      </c>
      <c r="E16" s="26" t="s">
        <v>24</v>
      </c>
      <c r="F16" s="34"/>
      <c r="G16" s="35"/>
      <c r="H16" s="29"/>
      <c r="I16" s="14"/>
      <c r="J16" s="14"/>
      <c r="K16" s="6"/>
      <c r="L16" s="35"/>
      <c r="M16" s="29"/>
      <c r="N16" s="5"/>
      <c r="O16" s="14" t="s">
        <v>170</v>
      </c>
      <c r="P16" s="83">
        <v>530</v>
      </c>
      <c r="Q16" s="57">
        <v>43854</v>
      </c>
      <c r="R16" s="57">
        <v>43854</v>
      </c>
      <c r="S16" s="83">
        <v>530</v>
      </c>
      <c r="T16" s="58"/>
      <c r="U16" s="58"/>
      <c r="V16" s="58"/>
      <c r="W16" s="58"/>
      <c r="X16" s="58"/>
    </row>
    <row r="17" spans="1:24" ht="27" customHeight="1">
      <c r="A17" s="76" t="s">
        <v>106</v>
      </c>
      <c r="B17" s="47" t="s">
        <v>70</v>
      </c>
      <c r="C17" s="47" t="s">
        <v>71</v>
      </c>
      <c r="D17" s="73" t="s">
        <v>107</v>
      </c>
      <c r="E17" s="49" t="s">
        <v>24</v>
      </c>
      <c r="F17" s="50"/>
      <c r="G17" s="51"/>
      <c r="H17" s="74"/>
      <c r="I17" s="75"/>
      <c r="J17" s="53"/>
      <c r="K17" s="54"/>
      <c r="L17" s="51"/>
      <c r="M17" s="74"/>
      <c r="N17" s="55"/>
      <c r="O17" s="53" t="s">
        <v>108</v>
      </c>
      <c r="P17" s="83">
        <v>411.73</v>
      </c>
      <c r="Q17" s="57">
        <v>43857</v>
      </c>
      <c r="R17" s="57">
        <v>43857</v>
      </c>
      <c r="S17" s="83">
        <v>411.73</v>
      </c>
      <c r="T17" s="58"/>
      <c r="U17" s="58" t="s">
        <v>109</v>
      </c>
      <c r="V17" s="58"/>
      <c r="W17" s="58"/>
      <c r="X17" s="58"/>
    </row>
    <row r="18" spans="1:24" ht="27" customHeight="1">
      <c r="A18" s="76" t="s">
        <v>110</v>
      </c>
      <c r="B18" s="47" t="s">
        <v>70</v>
      </c>
      <c r="C18" s="47" t="s">
        <v>71</v>
      </c>
      <c r="D18" s="73" t="s">
        <v>83</v>
      </c>
      <c r="E18" s="49" t="s">
        <v>27</v>
      </c>
      <c r="F18" s="50"/>
      <c r="G18" s="51"/>
      <c r="H18" s="74"/>
      <c r="I18" s="75"/>
      <c r="J18" s="53" t="s">
        <v>84</v>
      </c>
      <c r="K18" s="54"/>
      <c r="L18" s="51"/>
      <c r="M18" s="74"/>
      <c r="N18" s="55"/>
      <c r="O18" s="53" t="s">
        <v>84</v>
      </c>
      <c r="P18" s="83">
        <v>5781.18</v>
      </c>
      <c r="Q18" s="57">
        <v>43857</v>
      </c>
      <c r="R18" s="57">
        <v>43857</v>
      </c>
      <c r="S18" s="83">
        <v>5781.18</v>
      </c>
      <c r="T18" s="58"/>
      <c r="U18" s="71" t="s">
        <v>111</v>
      </c>
      <c r="V18" s="58"/>
      <c r="W18" s="58"/>
      <c r="X18" s="58"/>
    </row>
    <row r="19" spans="1:24" ht="27" customHeight="1">
      <c r="A19" s="76" t="s">
        <v>112</v>
      </c>
      <c r="B19" s="47" t="s">
        <v>70</v>
      </c>
      <c r="C19" s="47" t="s">
        <v>71</v>
      </c>
      <c r="D19" s="73" t="s">
        <v>107</v>
      </c>
      <c r="E19" s="49" t="s">
        <v>24</v>
      </c>
      <c r="F19" s="50"/>
      <c r="G19" s="51"/>
      <c r="H19" s="74"/>
      <c r="I19" s="75"/>
      <c r="J19" s="53"/>
      <c r="K19" s="54"/>
      <c r="L19" s="51"/>
      <c r="M19" s="74"/>
      <c r="N19" s="55"/>
      <c r="O19" s="53" t="s">
        <v>113</v>
      </c>
      <c r="P19" s="83">
        <v>1759.97</v>
      </c>
      <c r="Q19" s="57">
        <v>43857</v>
      </c>
      <c r="R19" s="57">
        <v>43857</v>
      </c>
      <c r="S19" s="83">
        <v>1759.97</v>
      </c>
      <c r="T19" s="58"/>
      <c r="U19" s="58" t="s">
        <v>114</v>
      </c>
      <c r="V19" s="58"/>
      <c r="W19" s="58"/>
      <c r="X19" s="58"/>
    </row>
    <row r="20" spans="1:24" ht="27" customHeight="1">
      <c r="A20" s="76" t="s">
        <v>115</v>
      </c>
      <c r="B20" s="47" t="s">
        <v>70</v>
      </c>
      <c r="C20" s="47" t="s">
        <v>71</v>
      </c>
      <c r="D20" s="73" t="s">
        <v>116</v>
      </c>
      <c r="E20" s="49" t="s">
        <v>24</v>
      </c>
      <c r="F20" s="50"/>
      <c r="G20" s="51"/>
      <c r="H20" s="74"/>
      <c r="I20" s="75"/>
      <c r="J20" s="53"/>
      <c r="K20" s="54"/>
      <c r="L20" s="51"/>
      <c r="M20" s="74"/>
      <c r="N20" s="55"/>
      <c r="O20" s="53" t="s">
        <v>117</v>
      </c>
      <c r="P20" s="83">
        <v>220</v>
      </c>
      <c r="Q20" s="57">
        <v>43857</v>
      </c>
      <c r="R20" s="57">
        <v>43857</v>
      </c>
      <c r="S20" s="83">
        <v>220</v>
      </c>
      <c r="T20" s="58"/>
      <c r="U20" s="72" t="s">
        <v>118</v>
      </c>
      <c r="V20" s="58"/>
      <c r="W20" s="58"/>
      <c r="X20" s="58"/>
    </row>
    <row r="21" spans="1:24" ht="27" customHeight="1">
      <c r="A21" s="43" t="s">
        <v>119</v>
      </c>
      <c r="B21" s="24" t="s">
        <v>70</v>
      </c>
      <c r="C21" s="24" t="s">
        <v>71</v>
      </c>
      <c r="D21" s="73" t="s">
        <v>83</v>
      </c>
      <c r="E21" s="49" t="s">
        <v>27</v>
      </c>
      <c r="F21" s="50"/>
      <c r="G21" s="51"/>
      <c r="H21" s="74"/>
      <c r="I21" s="75"/>
      <c r="J21" s="53"/>
      <c r="K21" s="54"/>
      <c r="L21" s="51"/>
      <c r="M21" s="74"/>
      <c r="N21" s="55"/>
      <c r="O21" s="53" t="s">
        <v>84</v>
      </c>
      <c r="P21" s="83">
        <v>6586.75</v>
      </c>
      <c r="Q21" s="57">
        <v>43857</v>
      </c>
      <c r="R21" s="57">
        <v>43865</v>
      </c>
      <c r="S21" s="83">
        <v>6586.75</v>
      </c>
      <c r="T21" s="58"/>
      <c r="U21" s="72" t="s">
        <v>205</v>
      </c>
      <c r="V21" s="58"/>
      <c r="W21" s="58"/>
      <c r="X21" s="58"/>
    </row>
    <row r="22" spans="1:24" ht="27" customHeight="1">
      <c r="A22" s="76" t="s">
        <v>120</v>
      </c>
      <c r="B22" s="47" t="s">
        <v>70</v>
      </c>
      <c r="C22" s="47" t="s">
        <v>71</v>
      </c>
      <c r="D22" s="73" t="s">
        <v>121</v>
      </c>
      <c r="E22" s="49" t="s">
        <v>24</v>
      </c>
      <c r="F22" s="50"/>
      <c r="G22" s="51"/>
      <c r="H22" s="74"/>
      <c r="I22" s="75"/>
      <c r="J22" s="53"/>
      <c r="K22" s="54"/>
      <c r="L22" s="51"/>
      <c r="M22" s="74"/>
      <c r="N22" s="55"/>
      <c r="O22" s="53" t="s">
        <v>122</v>
      </c>
      <c r="P22" s="83">
        <v>993</v>
      </c>
      <c r="Q22" s="57">
        <v>43858</v>
      </c>
      <c r="R22" s="57">
        <v>44218</v>
      </c>
      <c r="S22" s="83">
        <v>993</v>
      </c>
      <c r="T22" s="58"/>
      <c r="U22" s="58"/>
      <c r="V22" s="58"/>
      <c r="W22" s="58"/>
      <c r="X22" s="58"/>
    </row>
    <row r="23" spans="1:24" ht="27" customHeight="1">
      <c r="A23" s="76" t="s">
        <v>123</v>
      </c>
      <c r="B23" s="47" t="s">
        <v>70</v>
      </c>
      <c r="C23" s="47" t="s">
        <v>71</v>
      </c>
      <c r="D23" s="73" t="s">
        <v>124</v>
      </c>
      <c r="E23" s="49" t="s">
        <v>24</v>
      </c>
      <c r="F23" s="50"/>
      <c r="G23" s="51"/>
      <c r="H23" s="74"/>
      <c r="I23" s="75"/>
      <c r="J23" s="53"/>
      <c r="K23" s="54"/>
      <c r="L23" s="51"/>
      <c r="M23" s="74"/>
      <c r="N23" s="55"/>
      <c r="O23" s="53" t="s">
        <v>113</v>
      </c>
      <c r="P23" s="83">
        <v>287.31</v>
      </c>
      <c r="Q23" s="57">
        <v>43859</v>
      </c>
      <c r="R23" s="57">
        <v>43859</v>
      </c>
      <c r="S23" s="83">
        <v>287.31</v>
      </c>
      <c r="T23" s="58"/>
      <c r="U23" s="58" t="s">
        <v>125</v>
      </c>
      <c r="V23" s="58"/>
      <c r="W23" s="58"/>
      <c r="X23" s="58"/>
    </row>
    <row r="24" spans="1:21" s="58" customFormat="1" ht="27" customHeight="1">
      <c r="A24" s="76" t="s">
        <v>126</v>
      </c>
      <c r="B24" s="47" t="s">
        <v>70</v>
      </c>
      <c r="C24" s="47" t="s">
        <v>71</v>
      </c>
      <c r="D24" s="73" t="s">
        <v>96</v>
      </c>
      <c r="E24" s="49" t="s">
        <v>24</v>
      </c>
      <c r="F24" s="50"/>
      <c r="G24" s="51"/>
      <c r="H24" s="74"/>
      <c r="I24" s="75"/>
      <c r="J24" s="53"/>
      <c r="K24" s="54"/>
      <c r="L24" s="51"/>
      <c r="M24" s="74"/>
      <c r="N24" s="55"/>
      <c r="O24" s="53" t="s">
        <v>128</v>
      </c>
      <c r="P24" s="83">
        <v>30</v>
      </c>
      <c r="Q24" s="57">
        <v>43859</v>
      </c>
      <c r="R24" s="57">
        <v>43859</v>
      </c>
      <c r="S24" s="83">
        <v>30</v>
      </c>
      <c r="U24" s="72" t="s">
        <v>127</v>
      </c>
    </row>
    <row r="25" spans="1:24" ht="27" customHeight="1">
      <c r="A25" s="76" t="s">
        <v>129</v>
      </c>
      <c r="B25" s="47" t="s">
        <v>70</v>
      </c>
      <c r="C25" s="47" t="s">
        <v>71</v>
      </c>
      <c r="D25" s="73" t="s">
        <v>124</v>
      </c>
      <c r="E25" s="49" t="s">
        <v>24</v>
      </c>
      <c r="F25" s="50"/>
      <c r="G25" s="51"/>
      <c r="H25" s="69"/>
      <c r="I25" s="53"/>
      <c r="J25" s="53"/>
      <c r="K25" s="54"/>
      <c r="L25" s="51"/>
      <c r="M25" s="74"/>
      <c r="N25" s="55"/>
      <c r="O25" s="53" t="s">
        <v>130</v>
      </c>
      <c r="P25" s="83">
        <v>1000</v>
      </c>
      <c r="Q25" s="57">
        <v>43859</v>
      </c>
      <c r="R25" s="57">
        <v>43859</v>
      </c>
      <c r="S25" s="83">
        <v>1000</v>
      </c>
      <c r="T25" s="58"/>
      <c r="U25" s="72" t="s">
        <v>131</v>
      </c>
      <c r="V25" s="58"/>
      <c r="W25" s="58"/>
      <c r="X25" s="58"/>
    </row>
    <row r="26" spans="1:24" ht="27" customHeight="1">
      <c r="A26" s="76" t="s">
        <v>133</v>
      </c>
      <c r="B26" s="47" t="s">
        <v>70</v>
      </c>
      <c r="C26" s="47" t="s">
        <v>71</v>
      </c>
      <c r="D26" s="73" t="s">
        <v>107</v>
      </c>
      <c r="E26" s="49" t="s">
        <v>24</v>
      </c>
      <c r="F26" s="50"/>
      <c r="G26" s="51"/>
      <c r="H26" s="74"/>
      <c r="I26" s="75"/>
      <c r="J26" s="53"/>
      <c r="K26" s="54"/>
      <c r="L26" s="51"/>
      <c r="M26" s="74"/>
      <c r="N26" s="55"/>
      <c r="O26" s="53" t="s">
        <v>130</v>
      </c>
      <c r="P26" s="83">
        <v>480</v>
      </c>
      <c r="Q26" s="57">
        <v>43859</v>
      </c>
      <c r="R26" s="57">
        <v>43859</v>
      </c>
      <c r="S26" s="83">
        <v>480</v>
      </c>
      <c r="T26" s="58"/>
      <c r="U26" s="71" t="s">
        <v>132</v>
      </c>
      <c r="V26" s="58"/>
      <c r="W26" s="58"/>
      <c r="X26" s="58"/>
    </row>
    <row r="27" spans="1:24" ht="27" customHeight="1">
      <c r="A27" s="76" t="s">
        <v>134</v>
      </c>
      <c r="B27" s="47" t="s">
        <v>70</v>
      </c>
      <c r="C27" s="47" t="s">
        <v>71</v>
      </c>
      <c r="D27" s="73" t="s">
        <v>135</v>
      </c>
      <c r="E27" s="49" t="s">
        <v>24</v>
      </c>
      <c r="F27" s="50"/>
      <c r="G27" s="51"/>
      <c r="H27" s="74"/>
      <c r="I27" s="75"/>
      <c r="J27" s="53"/>
      <c r="K27" s="54"/>
      <c r="L27" s="51"/>
      <c r="M27" s="74"/>
      <c r="N27" s="55"/>
      <c r="O27" s="53" t="s">
        <v>136</v>
      </c>
      <c r="P27" s="83">
        <v>4060.4</v>
      </c>
      <c r="Q27" s="57">
        <v>43859</v>
      </c>
      <c r="R27" s="57">
        <v>43859</v>
      </c>
      <c r="S27" s="83">
        <v>4060.4</v>
      </c>
      <c r="T27" s="58"/>
      <c r="U27" s="71" t="s">
        <v>137</v>
      </c>
      <c r="V27" s="58"/>
      <c r="W27" s="58"/>
      <c r="X27" s="58"/>
    </row>
    <row r="28" spans="1:24" ht="27" customHeight="1">
      <c r="A28" s="76" t="s">
        <v>138</v>
      </c>
      <c r="B28" s="47" t="s">
        <v>70</v>
      </c>
      <c r="C28" s="47" t="s">
        <v>71</v>
      </c>
      <c r="D28" s="73" t="s">
        <v>107</v>
      </c>
      <c r="E28" s="49" t="s">
        <v>24</v>
      </c>
      <c r="F28" s="50"/>
      <c r="G28" s="51"/>
      <c r="H28" s="74"/>
      <c r="I28" s="75"/>
      <c r="J28" s="53"/>
      <c r="K28" s="54"/>
      <c r="L28" s="51"/>
      <c r="M28" s="74"/>
      <c r="N28" s="55"/>
      <c r="O28" s="53" t="s">
        <v>139</v>
      </c>
      <c r="P28" s="83">
        <v>1309.33</v>
      </c>
      <c r="Q28" s="57">
        <v>43859</v>
      </c>
      <c r="R28" s="57">
        <v>43859</v>
      </c>
      <c r="S28" s="83">
        <v>1309.33</v>
      </c>
      <c r="T28" s="58"/>
      <c r="U28" s="58" t="s">
        <v>140</v>
      </c>
      <c r="V28" s="58"/>
      <c r="W28" s="58"/>
      <c r="X28" s="58"/>
    </row>
    <row r="29" spans="1:24" ht="27" customHeight="1">
      <c r="A29" s="76" t="s">
        <v>141</v>
      </c>
      <c r="B29" s="47" t="s">
        <v>70</v>
      </c>
      <c r="C29" s="47" t="s">
        <v>71</v>
      </c>
      <c r="D29" s="48" t="s">
        <v>142</v>
      </c>
      <c r="E29" s="49" t="s">
        <v>24</v>
      </c>
      <c r="F29" s="50"/>
      <c r="G29" s="51"/>
      <c r="H29" s="47"/>
      <c r="I29" s="53"/>
      <c r="J29" s="53"/>
      <c r="K29" s="54"/>
      <c r="L29" s="51"/>
      <c r="M29" s="47"/>
      <c r="N29" s="55"/>
      <c r="O29" s="53" t="s">
        <v>143</v>
      </c>
      <c r="P29" s="83">
        <v>51</v>
      </c>
      <c r="Q29" s="57">
        <v>43859</v>
      </c>
      <c r="R29" s="57">
        <v>43859</v>
      </c>
      <c r="S29" s="83">
        <v>51</v>
      </c>
      <c r="T29" s="58"/>
      <c r="U29" s="72" t="s">
        <v>144</v>
      </c>
      <c r="V29" s="58"/>
      <c r="W29" s="58"/>
      <c r="X29" s="58"/>
    </row>
    <row r="30" spans="1:24" ht="27" customHeight="1">
      <c r="A30" s="76" t="s">
        <v>145</v>
      </c>
      <c r="B30" s="47" t="s">
        <v>70</v>
      </c>
      <c r="C30" s="47" t="s">
        <v>71</v>
      </c>
      <c r="D30" s="73" t="s">
        <v>107</v>
      </c>
      <c r="E30" s="49" t="s">
        <v>24</v>
      </c>
      <c r="F30" s="50"/>
      <c r="G30" s="51"/>
      <c r="H30" s="74"/>
      <c r="I30" s="75"/>
      <c r="J30" s="53"/>
      <c r="K30" s="54"/>
      <c r="L30" s="51"/>
      <c r="M30" s="74"/>
      <c r="N30" s="55"/>
      <c r="O30" s="53" t="s">
        <v>146</v>
      </c>
      <c r="P30" s="83">
        <v>1772.64</v>
      </c>
      <c r="Q30" s="57">
        <v>43860</v>
      </c>
      <c r="R30" s="57">
        <v>43860</v>
      </c>
      <c r="S30" s="83">
        <v>1772.64</v>
      </c>
      <c r="T30" s="58"/>
      <c r="U30" s="72" t="s">
        <v>147</v>
      </c>
      <c r="V30" s="58"/>
      <c r="W30" s="58"/>
      <c r="X30" s="58"/>
    </row>
    <row r="31" spans="1:24" ht="27" customHeight="1">
      <c r="A31" s="76" t="s">
        <v>148</v>
      </c>
      <c r="B31" s="47" t="s">
        <v>70</v>
      </c>
      <c r="C31" s="47" t="s">
        <v>71</v>
      </c>
      <c r="D31" s="73" t="s">
        <v>124</v>
      </c>
      <c r="E31" s="49" t="s">
        <v>24</v>
      </c>
      <c r="F31" s="50"/>
      <c r="G31" s="51"/>
      <c r="H31" s="69"/>
      <c r="I31" s="53"/>
      <c r="J31" s="53"/>
      <c r="K31" s="54"/>
      <c r="L31" s="51"/>
      <c r="M31" s="74"/>
      <c r="N31" s="55"/>
      <c r="O31" s="53" t="s">
        <v>146</v>
      </c>
      <c r="P31" s="83">
        <v>5582.89</v>
      </c>
      <c r="Q31" s="57">
        <v>43860</v>
      </c>
      <c r="R31" s="57">
        <v>43860</v>
      </c>
      <c r="S31" s="83">
        <v>5582.89</v>
      </c>
      <c r="T31" s="58"/>
      <c r="U31" s="72" t="s">
        <v>149</v>
      </c>
      <c r="V31" s="58"/>
      <c r="W31" s="58"/>
      <c r="X31" s="58"/>
    </row>
    <row r="32" spans="1:24" ht="27" customHeight="1">
      <c r="A32" s="76" t="s">
        <v>441</v>
      </c>
      <c r="B32" s="47" t="s">
        <v>70</v>
      </c>
      <c r="C32" s="47" t="s">
        <v>71</v>
      </c>
      <c r="D32" s="73" t="s">
        <v>442</v>
      </c>
      <c r="E32" s="49" t="s">
        <v>24</v>
      </c>
      <c r="F32" s="50"/>
      <c r="G32" s="51"/>
      <c r="H32" s="69"/>
      <c r="I32" s="53"/>
      <c r="J32" s="53"/>
      <c r="K32" s="54"/>
      <c r="L32" s="51"/>
      <c r="M32" s="74"/>
      <c r="N32" s="55"/>
      <c r="O32" s="53" t="s">
        <v>443</v>
      </c>
      <c r="P32" s="83">
        <v>821.9</v>
      </c>
      <c r="Q32" s="57">
        <v>43860</v>
      </c>
      <c r="R32" s="57">
        <v>43860</v>
      </c>
      <c r="S32" s="83">
        <v>821.9</v>
      </c>
      <c r="T32" s="58"/>
      <c r="U32" s="72"/>
      <c r="V32" s="58"/>
      <c r="W32" s="58"/>
      <c r="X32" s="58"/>
    </row>
    <row r="33" spans="1:24" ht="27" customHeight="1">
      <c r="A33" s="76" t="s">
        <v>150</v>
      </c>
      <c r="B33" s="47" t="s">
        <v>70</v>
      </c>
      <c r="C33" s="47" t="s">
        <v>71</v>
      </c>
      <c r="D33" s="73" t="s">
        <v>159</v>
      </c>
      <c r="E33" s="49" t="s">
        <v>24</v>
      </c>
      <c r="F33" s="50"/>
      <c r="G33" s="51"/>
      <c r="H33" s="69"/>
      <c r="I33" s="53"/>
      <c r="J33" s="53"/>
      <c r="K33" s="54"/>
      <c r="L33" s="51"/>
      <c r="M33" s="74"/>
      <c r="N33" s="55"/>
      <c r="O33" s="53" t="s">
        <v>152</v>
      </c>
      <c r="P33" s="83">
        <v>392.45</v>
      </c>
      <c r="Q33" s="57">
        <v>43860</v>
      </c>
      <c r="R33" s="57">
        <v>43860</v>
      </c>
      <c r="S33" s="83">
        <v>392.45</v>
      </c>
      <c r="T33" s="58"/>
      <c r="U33" s="58" t="s">
        <v>153</v>
      </c>
      <c r="V33" s="58"/>
      <c r="W33" s="58"/>
      <c r="X33" s="58"/>
    </row>
    <row r="34" spans="1:24" ht="27" customHeight="1">
      <c r="A34" s="76" t="s">
        <v>154</v>
      </c>
      <c r="B34" s="24" t="s">
        <v>70</v>
      </c>
      <c r="C34" s="24" t="s">
        <v>71</v>
      </c>
      <c r="D34" s="73" t="s">
        <v>86</v>
      </c>
      <c r="E34" s="49" t="s">
        <v>24</v>
      </c>
      <c r="F34" s="50"/>
      <c r="G34" s="51"/>
      <c r="H34" s="69"/>
      <c r="I34" s="53"/>
      <c r="J34" s="53"/>
      <c r="K34" s="54"/>
      <c r="L34" s="51"/>
      <c r="M34" s="74"/>
      <c r="N34" s="55"/>
      <c r="O34" s="53" t="s">
        <v>155</v>
      </c>
      <c r="P34" s="83">
        <v>1931.12</v>
      </c>
      <c r="Q34" s="57">
        <v>43860</v>
      </c>
      <c r="R34" s="57">
        <v>43860</v>
      </c>
      <c r="S34" s="83">
        <v>1931.12</v>
      </c>
      <c r="T34" s="58"/>
      <c r="U34" s="58" t="s">
        <v>197</v>
      </c>
      <c r="V34" s="58"/>
      <c r="W34" s="58"/>
      <c r="X34" s="58"/>
    </row>
    <row r="35" spans="1:24" ht="27" customHeight="1">
      <c r="A35" s="76" t="s">
        <v>156</v>
      </c>
      <c r="B35" s="47" t="s">
        <v>70</v>
      </c>
      <c r="C35" s="47" t="s">
        <v>71</v>
      </c>
      <c r="D35" s="73" t="s">
        <v>151</v>
      </c>
      <c r="E35" s="49" t="s">
        <v>24</v>
      </c>
      <c r="F35" s="50"/>
      <c r="G35" s="51"/>
      <c r="H35" s="69"/>
      <c r="I35" s="53"/>
      <c r="J35" s="53"/>
      <c r="K35" s="54"/>
      <c r="L35" s="51"/>
      <c r="M35" s="74"/>
      <c r="N35" s="55"/>
      <c r="O35" s="53" t="s">
        <v>157</v>
      </c>
      <c r="P35" s="83">
        <v>847.38</v>
      </c>
      <c r="Q35" s="57">
        <v>43860</v>
      </c>
      <c r="R35" s="57">
        <v>43860</v>
      </c>
      <c r="S35" s="83">
        <v>847.38</v>
      </c>
      <c r="T35" s="58"/>
      <c r="U35" s="58" t="s">
        <v>158</v>
      </c>
      <c r="V35" s="58"/>
      <c r="W35" s="58"/>
      <c r="X35" s="58"/>
    </row>
    <row r="36" spans="1:24" ht="27" customHeight="1">
      <c r="A36" s="76" t="s">
        <v>160</v>
      </c>
      <c r="B36" s="47" t="s">
        <v>70</v>
      </c>
      <c r="C36" s="47" t="s">
        <v>71</v>
      </c>
      <c r="D36" s="73" t="s">
        <v>161</v>
      </c>
      <c r="E36" s="49" t="s">
        <v>24</v>
      </c>
      <c r="F36" s="50"/>
      <c r="G36" s="51"/>
      <c r="H36" s="69"/>
      <c r="I36" s="53"/>
      <c r="J36" s="53"/>
      <c r="K36" s="54"/>
      <c r="L36" s="51"/>
      <c r="M36" s="74"/>
      <c r="N36" s="55"/>
      <c r="O36" s="53" t="s">
        <v>162</v>
      </c>
      <c r="P36" s="83">
        <v>1000</v>
      </c>
      <c r="Q36" s="57">
        <v>43860</v>
      </c>
      <c r="R36" s="57">
        <v>43860</v>
      </c>
      <c r="S36" s="83">
        <v>1000</v>
      </c>
      <c r="T36" s="58"/>
      <c r="U36" s="58"/>
      <c r="V36" s="58"/>
      <c r="W36" s="58"/>
      <c r="X36" s="58"/>
    </row>
    <row r="37" spans="1:24" ht="27" customHeight="1">
      <c r="A37" s="43" t="s">
        <v>163</v>
      </c>
      <c r="B37" s="24" t="s">
        <v>70</v>
      </c>
      <c r="C37" s="24" t="s">
        <v>71</v>
      </c>
      <c r="D37" s="17" t="s">
        <v>164</v>
      </c>
      <c r="E37" s="26" t="s">
        <v>24</v>
      </c>
      <c r="F37" s="34"/>
      <c r="G37" s="35"/>
      <c r="H37" s="28"/>
      <c r="I37" s="14"/>
      <c r="J37" s="14"/>
      <c r="K37" s="6"/>
      <c r="L37" s="35"/>
      <c r="M37" s="28"/>
      <c r="N37" s="5"/>
      <c r="O37" s="14" t="s">
        <v>165</v>
      </c>
      <c r="P37" s="56">
        <v>29090</v>
      </c>
      <c r="Q37" s="57">
        <v>43861</v>
      </c>
      <c r="R37" s="57">
        <v>43891</v>
      </c>
      <c r="S37" s="70">
        <f>3664.8+1557.88</f>
        <v>5222.68</v>
      </c>
      <c r="T37" s="58"/>
      <c r="U37" s="72" t="s">
        <v>496</v>
      </c>
      <c r="V37" s="58"/>
      <c r="W37" s="58"/>
      <c r="X37" s="58"/>
    </row>
    <row r="38" spans="1:24" ht="27" customHeight="1">
      <c r="A38" s="43" t="s">
        <v>166</v>
      </c>
      <c r="B38" s="24" t="s">
        <v>70</v>
      </c>
      <c r="C38" s="24" t="s">
        <v>71</v>
      </c>
      <c r="D38" s="17" t="s">
        <v>167</v>
      </c>
      <c r="E38" s="26" t="s">
        <v>24</v>
      </c>
      <c r="F38" s="34"/>
      <c r="G38" s="35"/>
      <c r="H38" s="24"/>
      <c r="I38" s="14"/>
      <c r="J38" s="14"/>
      <c r="K38" s="6"/>
      <c r="L38" s="35"/>
      <c r="M38" s="24"/>
      <c r="N38" s="5"/>
      <c r="O38" s="14" t="s">
        <v>108</v>
      </c>
      <c r="P38" s="83">
        <v>2460</v>
      </c>
      <c r="Q38" s="57">
        <v>43861</v>
      </c>
      <c r="R38" s="57">
        <v>43861</v>
      </c>
      <c r="S38" s="83">
        <v>2460</v>
      </c>
      <c r="T38" s="58"/>
      <c r="U38" s="72" t="s">
        <v>429</v>
      </c>
      <c r="V38" s="58"/>
      <c r="W38" s="58"/>
      <c r="X38" s="58"/>
    </row>
    <row r="39" spans="1:24" ht="27" customHeight="1">
      <c r="A39" s="43" t="s">
        <v>168</v>
      </c>
      <c r="B39" s="24" t="s">
        <v>70</v>
      </c>
      <c r="C39" s="24" t="s">
        <v>71</v>
      </c>
      <c r="D39" s="17" t="s">
        <v>107</v>
      </c>
      <c r="E39" s="26" t="s">
        <v>24</v>
      </c>
      <c r="F39" s="34"/>
      <c r="G39" s="35"/>
      <c r="H39" s="28"/>
      <c r="I39" s="14"/>
      <c r="J39" s="14"/>
      <c r="K39" s="6"/>
      <c r="L39" s="35"/>
      <c r="M39" s="28"/>
      <c r="N39" s="5"/>
      <c r="O39" s="14" t="s">
        <v>444</v>
      </c>
      <c r="P39" s="83">
        <v>498.28</v>
      </c>
      <c r="Q39" s="57">
        <v>43861</v>
      </c>
      <c r="R39" s="57">
        <v>43866</v>
      </c>
      <c r="S39" s="83">
        <v>498.28</v>
      </c>
      <c r="T39" s="58"/>
      <c r="U39" s="72" t="s">
        <v>494</v>
      </c>
      <c r="V39" s="58"/>
      <c r="W39" s="58"/>
      <c r="X39" s="58"/>
    </row>
    <row r="40" spans="1:24" ht="27" customHeight="1">
      <c r="A40" s="43" t="s">
        <v>171</v>
      </c>
      <c r="B40" s="24" t="s">
        <v>70</v>
      </c>
      <c r="C40" s="24" t="s">
        <v>71</v>
      </c>
      <c r="D40" s="17" t="s">
        <v>172</v>
      </c>
      <c r="E40" s="26" t="s">
        <v>24</v>
      </c>
      <c r="F40" s="34"/>
      <c r="G40" s="35"/>
      <c r="H40" s="28"/>
      <c r="I40" s="14"/>
      <c r="J40" s="14"/>
      <c r="K40" s="6"/>
      <c r="L40" s="35"/>
      <c r="M40" s="28"/>
      <c r="N40" s="5"/>
      <c r="O40" s="14" t="s">
        <v>146</v>
      </c>
      <c r="P40" s="83">
        <v>1368.26</v>
      </c>
      <c r="Q40" s="57">
        <v>43861</v>
      </c>
      <c r="R40" s="57">
        <v>43866</v>
      </c>
      <c r="S40" s="83">
        <v>1368.26</v>
      </c>
      <c r="T40" s="58"/>
      <c r="U40" s="58" t="s">
        <v>307</v>
      </c>
      <c r="V40" s="58"/>
      <c r="W40" s="58"/>
      <c r="X40" s="58"/>
    </row>
    <row r="41" spans="1:24" ht="27" customHeight="1">
      <c r="A41" s="43" t="s">
        <v>173</v>
      </c>
      <c r="B41" s="24" t="s">
        <v>70</v>
      </c>
      <c r="C41" s="24" t="s">
        <v>71</v>
      </c>
      <c r="D41" s="17" t="s">
        <v>174</v>
      </c>
      <c r="E41" s="26" t="s">
        <v>24</v>
      </c>
      <c r="F41" s="34"/>
      <c r="G41" s="35"/>
      <c r="H41" s="24"/>
      <c r="I41" s="14"/>
      <c r="J41" s="14"/>
      <c r="K41" s="6"/>
      <c r="L41" s="35"/>
      <c r="M41" s="24"/>
      <c r="N41" s="5"/>
      <c r="O41" s="14" t="s">
        <v>175</v>
      </c>
      <c r="P41" s="83">
        <v>485</v>
      </c>
      <c r="Q41" s="57">
        <v>43861</v>
      </c>
      <c r="R41" s="57">
        <v>43866</v>
      </c>
      <c r="S41" s="83">
        <v>485</v>
      </c>
      <c r="T41" s="58"/>
      <c r="U41" s="72" t="s">
        <v>245</v>
      </c>
      <c r="V41" s="58"/>
      <c r="W41" s="58"/>
      <c r="X41" s="58"/>
    </row>
    <row r="42" spans="1:24" ht="27" customHeight="1">
      <c r="A42" s="43" t="s">
        <v>176</v>
      </c>
      <c r="B42" s="24" t="s">
        <v>70</v>
      </c>
      <c r="C42" s="24" t="s">
        <v>71</v>
      </c>
      <c r="D42" s="17" t="s">
        <v>177</v>
      </c>
      <c r="E42" s="26" t="s">
        <v>24</v>
      </c>
      <c r="F42" s="34"/>
      <c r="G42" s="35"/>
      <c r="H42" s="67"/>
      <c r="I42" s="14"/>
      <c r="J42" s="14"/>
      <c r="K42" s="6"/>
      <c r="L42" s="35"/>
      <c r="M42" s="67"/>
      <c r="N42" s="5"/>
      <c r="O42" s="14" t="s">
        <v>178</v>
      </c>
      <c r="P42" s="83">
        <v>1145.38</v>
      </c>
      <c r="Q42" s="57">
        <v>43861</v>
      </c>
      <c r="R42" s="57">
        <v>43868</v>
      </c>
      <c r="S42" s="83">
        <v>1145.38</v>
      </c>
      <c r="T42" s="58"/>
      <c r="U42" s="71" t="s">
        <v>487</v>
      </c>
      <c r="V42" s="58"/>
      <c r="W42" s="58"/>
      <c r="X42" s="58"/>
    </row>
    <row r="43" spans="1:24" ht="27" customHeight="1">
      <c r="A43" s="43" t="s">
        <v>445</v>
      </c>
      <c r="B43" s="24" t="s">
        <v>70</v>
      </c>
      <c r="C43" s="24" t="s">
        <v>71</v>
      </c>
      <c r="D43" s="17" t="s">
        <v>179</v>
      </c>
      <c r="E43" s="26" t="s">
        <v>24</v>
      </c>
      <c r="F43" s="34"/>
      <c r="G43" s="35"/>
      <c r="H43" s="67"/>
      <c r="I43" s="14"/>
      <c r="J43" s="14"/>
      <c r="K43" s="6"/>
      <c r="L43" s="35"/>
      <c r="M43" s="67"/>
      <c r="N43" s="5"/>
      <c r="O43" s="14" t="s">
        <v>139</v>
      </c>
      <c r="P43" s="83">
        <v>1570</v>
      </c>
      <c r="Q43" s="57">
        <v>43861</v>
      </c>
      <c r="R43" s="57">
        <v>43861</v>
      </c>
      <c r="S43" s="83">
        <v>1570</v>
      </c>
      <c r="T43" s="58"/>
      <c r="U43" s="71" t="s">
        <v>480</v>
      </c>
      <c r="V43" s="58"/>
      <c r="W43" s="58"/>
      <c r="X43" s="58"/>
    </row>
    <row r="44" spans="1:24" ht="27" customHeight="1">
      <c r="A44" s="43" t="s">
        <v>200</v>
      </c>
      <c r="B44" s="24" t="s">
        <v>70</v>
      </c>
      <c r="C44" s="24" t="s">
        <v>71</v>
      </c>
      <c r="D44" s="73" t="s">
        <v>83</v>
      </c>
      <c r="E44" s="49" t="s">
        <v>27</v>
      </c>
      <c r="F44" s="50"/>
      <c r="G44" s="51"/>
      <c r="H44" s="74"/>
      <c r="I44" s="75"/>
      <c r="J44" s="53"/>
      <c r="K44" s="54"/>
      <c r="L44" s="51"/>
      <c r="M44" s="74"/>
      <c r="N44" s="55"/>
      <c r="O44" s="53" t="s">
        <v>84</v>
      </c>
      <c r="P44" s="83">
        <v>5986.01</v>
      </c>
      <c r="Q44" s="57">
        <v>43864</v>
      </c>
      <c r="R44" s="57">
        <v>43872</v>
      </c>
      <c r="S44" s="83">
        <v>5986.01</v>
      </c>
      <c r="T44" s="58"/>
      <c r="U44" s="71" t="s">
        <v>446</v>
      </c>
      <c r="V44" s="58"/>
      <c r="W44" s="58"/>
      <c r="X44" s="58"/>
    </row>
    <row r="45" spans="1:24" ht="27" customHeight="1">
      <c r="A45" s="43" t="s">
        <v>180</v>
      </c>
      <c r="B45" s="24" t="s">
        <v>70</v>
      </c>
      <c r="C45" s="24" t="s">
        <v>71</v>
      </c>
      <c r="D45" s="7" t="s">
        <v>181</v>
      </c>
      <c r="E45" s="26" t="s">
        <v>24</v>
      </c>
      <c r="F45" s="34"/>
      <c r="G45" s="35"/>
      <c r="H45" s="28"/>
      <c r="I45" s="14"/>
      <c r="J45" s="14"/>
      <c r="K45" s="6"/>
      <c r="L45" s="35"/>
      <c r="M45" s="28"/>
      <c r="N45" s="5"/>
      <c r="O45" s="14" t="s">
        <v>182</v>
      </c>
      <c r="P45" s="83">
        <v>150</v>
      </c>
      <c r="Q45" s="57">
        <v>43865</v>
      </c>
      <c r="R45" s="57">
        <v>43865</v>
      </c>
      <c r="S45" s="83">
        <v>150</v>
      </c>
      <c r="T45" s="58"/>
      <c r="U45" s="58"/>
      <c r="V45" s="58"/>
      <c r="W45" s="58"/>
      <c r="X45" s="58"/>
    </row>
    <row r="46" spans="1:24" ht="27" customHeight="1">
      <c r="A46" s="43" t="s">
        <v>447</v>
      </c>
      <c r="B46" s="24"/>
      <c r="C46" s="24"/>
      <c r="D46" s="7" t="s">
        <v>448</v>
      </c>
      <c r="E46" s="26" t="s">
        <v>24</v>
      </c>
      <c r="F46" s="34"/>
      <c r="G46" s="35"/>
      <c r="H46" s="28"/>
      <c r="I46" s="14"/>
      <c r="J46" s="14"/>
      <c r="K46" s="6"/>
      <c r="L46" s="35"/>
      <c r="M46" s="69" t="s">
        <v>505</v>
      </c>
      <c r="N46" s="5"/>
      <c r="O46" s="53" t="s">
        <v>449</v>
      </c>
      <c r="P46" s="83">
        <v>8742</v>
      </c>
      <c r="Q46" s="57">
        <v>43866</v>
      </c>
      <c r="R46" s="57">
        <v>43866</v>
      </c>
      <c r="S46" s="83">
        <v>8742</v>
      </c>
      <c r="T46" s="58"/>
      <c r="U46" s="58"/>
      <c r="V46" s="58"/>
      <c r="W46" s="58"/>
      <c r="X46" s="58"/>
    </row>
    <row r="47" spans="1:24" ht="27" customHeight="1">
      <c r="A47" s="43" t="s">
        <v>183</v>
      </c>
      <c r="B47" s="24" t="s">
        <v>70</v>
      </c>
      <c r="C47" s="24" t="s">
        <v>71</v>
      </c>
      <c r="D47" s="17" t="s">
        <v>184</v>
      </c>
      <c r="E47" s="26" t="s">
        <v>24</v>
      </c>
      <c r="F47" s="34"/>
      <c r="G47" s="35"/>
      <c r="H47" s="24"/>
      <c r="I47" s="14"/>
      <c r="J47" s="14"/>
      <c r="K47" s="6"/>
      <c r="L47" s="35"/>
      <c r="M47" s="24"/>
      <c r="N47" s="5"/>
      <c r="O47" s="14" t="s">
        <v>185</v>
      </c>
      <c r="P47" s="56">
        <v>6230</v>
      </c>
      <c r="Q47" s="57">
        <v>43868</v>
      </c>
      <c r="R47" s="57">
        <v>44261</v>
      </c>
      <c r="S47" s="70">
        <v>623</v>
      </c>
      <c r="T47" s="58"/>
      <c r="U47" s="72" t="s">
        <v>639</v>
      </c>
      <c r="V47" s="58"/>
      <c r="W47" s="58"/>
      <c r="X47" s="58"/>
    </row>
    <row r="48" spans="1:24" ht="27" customHeight="1">
      <c r="A48" s="43" t="s">
        <v>186</v>
      </c>
      <c r="B48" s="24" t="s">
        <v>70</v>
      </c>
      <c r="C48" s="24" t="s">
        <v>71</v>
      </c>
      <c r="D48" s="7" t="s">
        <v>187</v>
      </c>
      <c r="E48" s="26" t="s">
        <v>24</v>
      </c>
      <c r="F48" s="34"/>
      <c r="G48" s="35"/>
      <c r="H48" s="28"/>
      <c r="I48" s="14"/>
      <c r="J48" s="14"/>
      <c r="K48" s="6"/>
      <c r="L48" s="35"/>
      <c r="M48" s="28"/>
      <c r="N48" s="5"/>
      <c r="O48" s="14" t="s">
        <v>185</v>
      </c>
      <c r="P48" s="56">
        <v>21362.68</v>
      </c>
      <c r="Q48" s="57">
        <v>43868</v>
      </c>
      <c r="R48" s="57">
        <v>44261</v>
      </c>
      <c r="S48" s="70">
        <v>2136.27</v>
      </c>
      <c r="T48" s="58"/>
      <c r="U48" s="72" t="s">
        <v>828</v>
      </c>
      <c r="V48" s="58"/>
      <c r="W48" s="58"/>
      <c r="X48" s="58"/>
    </row>
    <row r="49" spans="1:24" ht="27" customHeight="1">
      <c r="A49" s="76" t="s">
        <v>188</v>
      </c>
      <c r="B49" s="24" t="s">
        <v>70</v>
      </c>
      <c r="C49" s="24" t="s">
        <v>71</v>
      </c>
      <c r="D49" s="7" t="s">
        <v>189</v>
      </c>
      <c r="E49" s="26" t="s">
        <v>24</v>
      </c>
      <c r="F49" s="34"/>
      <c r="G49" s="35"/>
      <c r="H49" s="28"/>
      <c r="I49" s="14"/>
      <c r="J49" s="14"/>
      <c r="K49" s="6"/>
      <c r="L49" s="35"/>
      <c r="M49" s="28"/>
      <c r="N49" s="5"/>
      <c r="O49" s="14" t="s">
        <v>185</v>
      </c>
      <c r="P49" s="56">
        <v>8738.7</v>
      </c>
      <c r="Q49" s="57">
        <v>43868</v>
      </c>
      <c r="R49" s="57">
        <v>44261</v>
      </c>
      <c r="S49" s="70">
        <v>873.87</v>
      </c>
      <c r="T49" s="58"/>
      <c r="U49" s="72" t="s">
        <v>829</v>
      </c>
      <c r="V49" s="58"/>
      <c r="W49" s="58"/>
      <c r="X49" s="58"/>
    </row>
    <row r="50" spans="1:24" ht="27" customHeight="1">
      <c r="A50" s="76" t="s">
        <v>190</v>
      </c>
      <c r="B50" s="24" t="s">
        <v>70</v>
      </c>
      <c r="C50" s="24" t="s">
        <v>71</v>
      </c>
      <c r="D50" s="17" t="s">
        <v>191</v>
      </c>
      <c r="E50" s="26" t="s">
        <v>24</v>
      </c>
      <c r="F50" s="34"/>
      <c r="G50" s="35"/>
      <c r="H50" s="28"/>
      <c r="I50" s="14"/>
      <c r="J50" s="14"/>
      <c r="K50" s="6"/>
      <c r="L50" s="35"/>
      <c r="M50" s="28"/>
      <c r="N50" s="5"/>
      <c r="O50" s="14" t="s">
        <v>185</v>
      </c>
      <c r="P50" s="83">
        <v>6785.9</v>
      </c>
      <c r="Q50" s="57">
        <v>43868</v>
      </c>
      <c r="R50" s="57">
        <v>44261</v>
      </c>
      <c r="S50" s="83">
        <f>678.59+6107.31</f>
        <v>6785.900000000001</v>
      </c>
      <c r="T50" s="58"/>
      <c r="U50" s="72" t="s">
        <v>830</v>
      </c>
      <c r="V50" s="58"/>
      <c r="W50" s="58"/>
      <c r="X50" s="58"/>
    </row>
    <row r="51" spans="1:24" ht="27" customHeight="1">
      <c r="A51" s="76" t="s">
        <v>193</v>
      </c>
      <c r="B51" s="24" t="s">
        <v>70</v>
      </c>
      <c r="C51" s="24" t="s">
        <v>71</v>
      </c>
      <c r="D51" s="17" t="s">
        <v>177</v>
      </c>
      <c r="E51" s="26" t="s">
        <v>24</v>
      </c>
      <c r="F51" s="34"/>
      <c r="G51" s="35"/>
      <c r="H51" s="24"/>
      <c r="I51" s="14"/>
      <c r="J51" s="14"/>
      <c r="K51" s="6"/>
      <c r="L51" s="35"/>
      <c r="M51" s="24"/>
      <c r="N51" s="5"/>
      <c r="O51" s="14" t="s">
        <v>178</v>
      </c>
      <c r="P51" s="83">
        <v>1250.28</v>
      </c>
      <c r="Q51" s="57">
        <v>43868</v>
      </c>
      <c r="R51" s="57">
        <v>43876</v>
      </c>
      <c r="S51" s="83">
        <v>1250.28</v>
      </c>
      <c r="T51" s="58"/>
      <c r="U51" s="71" t="s">
        <v>488</v>
      </c>
      <c r="V51" s="58"/>
      <c r="W51" s="58"/>
      <c r="X51" s="58"/>
    </row>
    <row r="52" spans="1:24" ht="27" customHeight="1">
      <c r="A52" s="76" t="s">
        <v>192</v>
      </c>
      <c r="B52" s="24" t="s">
        <v>70</v>
      </c>
      <c r="C52" s="24" t="s">
        <v>71</v>
      </c>
      <c r="D52" s="17" t="s">
        <v>172</v>
      </c>
      <c r="E52" s="26" t="s">
        <v>27</v>
      </c>
      <c r="F52" s="34"/>
      <c r="G52" s="35"/>
      <c r="H52" s="29"/>
      <c r="I52" s="14"/>
      <c r="J52" s="14"/>
      <c r="K52" s="6"/>
      <c r="L52" s="35"/>
      <c r="M52" s="29"/>
      <c r="N52" s="5"/>
      <c r="O52" s="14" t="s">
        <v>146</v>
      </c>
      <c r="P52" s="83">
        <v>760</v>
      </c>
      <c r="Q52" s="57">
        <v>43868</v>
      </c>
      <c r="R52" s="57">
        <v>43876</v>
      </c>
      <c r="S52" s="83">
        <v>760</v>
      </c>
      <c r="T52" s="58"/>
      <c r="U52" s="71" t="s">
        <v>335</v>
      </c>
      <c r="V52" s="58"/>
      <c r="W52" s="58"/>
      <c r="X52" s="58"/>
    </row>
    <row r="53" spans="1:24" ht="27" customHeight="1">
      <c r="A53" s="76" t="s">
        <v>199</v>
      </c>
      <c r="B53" s="24" t="s">
        <v>70</v>
      </c>
      <c r="C53" s="24" t="s">
        <v>71</v>
      </c>
      <c r="D53" s="17" t="s">
        <v>83</v>
      </c>
      <c r="E53" s="49" t="s">
        <v>27</v>
      </c>
      <c r="F53" s="34"/>
      <c r="G53" s="35"/>
      <c r="H53" s="24"/>
      <c r="I53" s="14"/>
      <c r="J53" s="14"/>
      <c r="K53" s="6"/>
      <c r="L53" s="35"/>
      <c r="M53" s="24"/>
      <c r="N53" s="5"/>
      <c r="O53" s="5" t="s">
        <v>84</v>
      </c>
      <c r="P53" s="83">
        <v>6503.31</v>
      </c>
      <c r="Q53" s="57">
        <v>43871</v>
      </c>
      <c r="R53" s="57">
        <v>43879</v>
      </c>
      <c r="S53" s="83">
        <v>6503.31</v>
      </c>
      <c r="T53" s="58"/>
      <c r="U53" s="71" t="s">
        <v>497</v>
      </c>
      <c r="V53" s="58"/>
      <c r="W53" s="58"/>
      <c r="X53" s="58"/>
    </row>
    <row r="54" spans="1:24" ht="27" customHeight="1">
      <c r="A54" s="76" t="s">
        <v>194</v>
      </c>
      <c r="B54" s="24" t="s">
        <v>70</v>
      </c>
      <c r="C54" s="24" t="s">
        <v>71</v>
      </c>
      <c r="D54" s="17" t="s">
        <v>196</v>
      </c>
      <c r="E54" s="26" t="s">
        <v>24</v>
      </c>
      <c r="F54" s="34"/>
      <c r="G54" s="35"/>
      <c r="H54" s="24"/>
      <c r="I54" s="14"/>
      <c r="J54" s="5"/>
      <c r="K54" s="6"/>
      <c r="L54" s="35"/>
      <c r="M54" s="24"/>
      <c r="N54" s="5"/>
      <c r="O54" s="5" t="s">
        <v>195</v>
      </c>
      <c r="P54" s="83">
        <v>979.68</v>
      </c>
      <c r="Q54" s="57">
        <v>43873</v>
      </c>
      <c r="R54" s="57">
        <v>43876</v>
      </c>
      <c r="S54" s="83">
        <v>979.68</v>
      </c>
      <c r="T54" s="58"/>
      <c r="U54" s="71" t="s">
        <v>450</v>
      </c>
      <c r="V54" s="58"/>
      <c r="W54" s="58"/>
      <c r="X54" s="58"/>
    </row>
    <row r="55" spans="1:24" ht="27" customHeight="1">
      <c r="A55" s="76" t="s">
        <v>198</v>
      </c>
      <c r="B55" s="47" t="s">
        <v>70</v>
      </c>
      <c r="C55" s="47" t="s">
        <v>71</v>
      </c>
      <c r="D55" s="73" t="s">
        <v>172</v>
      </c>
      <c r="E55" s="49" t="s">
        <v>24</v>
      </c>
      <c r="F55" s="76"/>
      <c r="G55" s="76"/>
      <c r="H55" s="76"/>
      <c r="I55" s="76"/>
      <c r="J55" s="76"/>
      <c r="K55" s="76"/>
      <c r="L55" s="76"/>
      <c r="M55" s="55"/>
      <c r="N55" s="76"/>
      <c r="O55" s="55" t="s">
        <v>170</v>
      </c>
      <c r="P55" s="83">
        <v>285</v>
      </c>
      <c r="Q55" s="57">
        <v>43874</v>
      </c>
      <c r="R55" s="57">
        <v>43874</v>
      </c>
      <c r="S55" s="83">
        <v>285</v>
      </c>
      <c r="T55" s="58"/>
      <c r="U55" s="58"/>
      <c r="V55" s="58"/>
      <c r="W55" s="58"/>
      <c r="X55" s="58"/>
    </row>
    <row r="56" spans="1:24" ht="27" customHeight="1">
      <c r="A56" s="43" t="s">
        <v>206</v>
      </c>
      <c r="B56" s="24" t="s">
        <v>70</v>
      </c>
      <c r="C56" s="24" t="s">
        <v>71</v>
      </c>
      <c r="D56" s="17" t="s">
        <v>207</v>
      </c>
      <c r="E56" s="26" t="s">
        <v>24</v>
      </c>
      <c r="F56" s="34"/>
      <c r="G56" s="35"/>
      <c r="H56" s="65"/>
      <c r="I56" s="14"/>
      <c r="J56" s="14"/>
      <c r="K56" s="6"/>
      <c r="L56" s="35"/>
      <c r="M56" s="65"/>
      <c r="N56" s="5"/>
      <c r="O56" s="14" t="s">
        <v>334</v>
      </c>
      <c r="P56" s="83">
        <v>1500</v>
      </c>
      <c r="Q56" s="57">
        <v>43875</v>
      </c>
      <c r="R56" s="57">
        <v>43875</v>
      </c>
      <c r="S56" s="83">
        <v>1500</v>
      </c>
      <c r="T56" s="58"/>
      <c r="U56" s="58"/>
      <c r="V56" s="58"/>
      <c r="W56" s="58"/>
      <c r="X56" s="58"/>
    </row>
    <row r="57" spans="1:24" ht="27" customHeight="1">
      <c r="A57" s="76" t="s">
        <v>208</v>
      </c>
      <c r="B57" s="47" t="s">
        <v>70</v>
      </c>
      <c r="C57" s="47" t="s">
        <v>71</v>
      </c>
      <c r="D57" s="73" t="s">
        <v>83</v>
      </c>
      <c r="E57" s="49" t="s">
        <v>27</v>
      </c>
      <c r="F57" s="76"/>
      <c r="G57" s="76"/>
      <c r="H57" s="76"/>
      <c r="I57" s="76"/>
      <c r="J57" s="76"/>
      <c r="K57" s="76"/>
      <c r="L57" s="76"/>
      <c r="M57" s="55"/>
      <c r="N57" s="76"/>
      <c r="O57" s="55" t="s">
        <v>84</v>
      </c>
      <c r="P57" s="83">
        <v>6056.51</v>
      </c>
      <c r="Q57" s="57">
        <v>43879</v>
      </c>
      <c r="R57" s="57">
        <v>43886</v>
      </c>
      <c r="S57" s="83">
        <v>6056.51</v>
      </c>
      <c r="T57" s="58"/>
      <c r="U57" s="72" t="s">
        <v>498</v>
      </c>
      <c r="V57" s="58"/>
      <c r="W57" s="58"/>
      <c r="X57" s="58"/>
    </row>
    <row r="58" spans="1:24" ht="27" customHeight="1">
      <c r="A58" s="76" t="s">
        <v>209</v>
      </c>
      <c r="B58" s="47" t="s">
        <v>70</v>
      </c>
      <c r="C58" s="47" t="s">
        <v>71</v>
      </c>
      <c r="D58" s="73" t="s">
        <v>210</v>
      </c>
      <c r="E58" s="49" t="s">
        <v>24</v>
      </c>
      <c r="F58" s="76"/>
      <c r="G58" s="76"/>
      <c r="H58" s="76"/>
      <c r="I58" s="76"/>
      <c r="J58" s="76"/>
      <c r="K58" s="76"/>
      <c r="L58" s="76"/>
      <c r="M58" s="55"/>
      <c r="N58" s="76"/>
      <c r="O58" s="55" t="s">
        <v>80</v>
      </c>
      <c r="P58" s="83">
        <v>100</v>
      </c>
      <c r="Q58" s="57">
        <v>43879</v>
      </c>
      <c r="R58" s="57">
        <v>43886</v>
      </c>
      <c r="S58" s="83">
        <v>100</v>
      </c>
      <c r="T58" s="58"/>
      <c r="U58" s="71" t="s">
        <v>211</v>
      </c>
      <c r="V58" s="58"/>
      <c r="W58" s="58"/>
      <c r="X58" s="58"/>
    </row>
    <row r="59" spans="1:24" ht="27" customHeight="1">
      <c r="A59" s="76" t="s">
        <v>212</v>
      </c>
      <c r="B59" s="47" t="s">
        <v>70</v>
      </c>
      <c r="C59" s="47" t="s">
        <v>71</v>
      </c>
      <c r="D59" s="73" t="s">
        <v>96</v>
      </c>
      <c r="E59" s="49" t="s">
        <v>24</v>
      </c>
      <c r="F59" s="76"/>
      <c r="G59" s="76"/>
      <c r="H59" s="76"/>
      <c r="I59" s="76"/>
      <c r="J59" s="76"/>
      <c r="K59" s="76"/>
      <c r="L59" s="76"/>
      <c r="M59" s="55"/>
      <c r="N59" s="53"/>
      <c r="O59" s="53" t="s">
        <v>756</v>
      </c>
      <c r="P59" s="83">
        <v>754.95</v>
      </c>
      <c r="Q59" s="57">
        <v>43880</v>
      </c>
      <c r="R59" s="57">
        <v>43880</v>
      </c>
      <c r="S59" s="83">
        <v>754.95</v>
      </c>
      <c r="T59" s="58"/>
      <c r="U59" s="58" t="s">
        <v>214</v>
      </c>
      <c r="V59" s="58"/>
      <c r="W59" s="58"/>
      <c r="X59" s="58"/>
    </row>
    <row r="60" spans="1:24" ht="27" customHeight="1">
      <c r="A60" s="76" t="s">
        <v>215</v>
      </c>
      <c r="B60" s="47" t="s">
        <v>70</v>
      </c>
      <c r="C60" s="47" t="s">
        <v>71</v>
      </c>
      <c r="D60" s="73" t="s">
        <v>216</v>
      </c>
      <c r="E60" s="49" t="s">
        <v>24</v>
      </c>
      <c r="F60" s="50"/>
      <c r="G60" s="51"/>
      <c r="H60" s="59"/>
      <c r="I60" s="53"/>
      <c r="J60" s="53"/>
      <c r="K60" s="54"/>
      <c r="L60" s="51"/>
      <c r="M60" s="55"/>
      <c r="N60" s="53"/>
      <c r="O60" s="55" t="s">
        <v>217</v>
      </c>
      <c r="P60" s="83">
        <v>460</v>
      </c>
      <c r="Q60" s="57">
        <v>43880</v>
      </c>
      <c r="R60" s="57">
        <v>43880</v>
      </c>
      <c r="S60" s="83">
        <v>460</v>
      </c>
      <c r="T60" s="58"/>
      <c r="U60" s="58"/>
      <c r="V60" s="58"/>
      <c r="W60" s="58"/>
      <c r="X60" s="58"/>
    </row>
    <row r="61" spans="1:24" ht="27" customHeight="1">
      <c r="A61" s="76" t="s">
        <v>218</v>
      </c>
      <c r="B61" s="47" t="s">
        <v>70</v>
      </c>
      <c r="C61" s="47" t="s">
        <v>71</v>
      </c>
      <c r="D61" s="73" t="s">
        <v>107</v>
      </c>
      <c r="E61" s="49" t="s">
        <v>24</v>
      </c>
      <c r="F61" s="50"/>
      <c r="G61" s="51"/>
      <c r="H61" s="59"/>
      <c r="I61" s="53"/>
      <c r="J61" s="53"/>
      <c r="K61" s="54"/>
      <c r="L61" s="51"/>
      <c r="M61" s="55"/>
      <c r="N61" s="53"/>
      <c r="O61" s="55" t="s">
        <v>113</v>
      </c>
      <c r="P61" s="83">
        <v>2043.1</v>
      </c>
      <c r="Q61" s="57">
        <v>43882</v>
      </c>
      <c r="R61" s="57">
        <v>43882</v>
      </c>
      <c r="S61" s="83">
        <v>2043.1</v>
      </c>
      <c r="T61" s="58"/>
      <c r="U61" s="58" t="s">
        <v>219</v>
      </c>
      <c r="V61" s="58"/>
      <c r="W61" s="58"/>
      <c r="X61" s="58"/>
    </row>
    <row r="62" spans="1:24" ht="27" customHeight="1">
      <c r="A62" s="43" t="s">
        <v>220</v>
      </c>
      <c r="B62" s="24" t="s">
        <v>70</v>
      </c>
      <c r="C62" s="24" t="s">
        <v>71</v>
      </c>
      <c r="D62" s="17" t="s">
        <v>86</v>
      </c>
      <c r="E62" s="26" t="s">
        <v>24</v>
      </c>
      <c r="F62" s="34"/>
      <c r="G62" s="35"/>
      <c r="H62" s="24"/>
      <c r="I62" s="14"/>
      <c r="J62" s="14"/>
      <c r="K62" s="6"/>
      <c r="L62" s="35"/>
      <c r="M62" s="24"/>
      <c r="N62" s="14"/>
      <c r="O62" s="14" t="s">
        <v>221</v>
      </c>
      <c r="P62" s="83">
        <v>500</v>
      </c>
      <c r="Q62" s="57">
        <v>43882</v>
      </c>
      <c r="R62" s="57">
        <v>43911</v>
      </c>
      <c r="S62" s="83">
        <v>500</v>
      </c>
      <c r="T62" s="58"/>
      <c r="U62" s="58"/>
      <c r="V62" s="58"/>
      <c r="W62" s="58"/>
      <c r="X62" s="58"/>
    </row>
    <row r="63" spans="1:24" ht="27" customHeight="1">
      <c r="A63" s="43" t="s">
        <v>233</v>
      </c>
      <c r="B63" s="24" t="s">
        <v>70</v>
      </c>
      <c r="C63" s="24" t="s">
        <v>71</v>
      </c>
      <c r="D63" s="17" t="s">
        <v>451</v>
      </c>
      <c r="E63" s="26" t="s">
        <v>24</v>
      </c>
      <c r="F63" s="34"/>
      <c r="G63" s="35"/>
      <c r="H63" s="28"/>
      <c r="I63" s="14"/>
      <c r="J63" s="5"/>
      <c r="K63" s="6"/>
      <c r="L63" s="35"/>
      <c r="M63" s="28"/>
      <c r="N63" s="5"/>
      <c r="O63" s="5" t="s">
        <v>234</v>
      </c>
      <c r="P63" s="83">
        <v>86.99</v>
      </c>
      <c r="Q63" s="57">
        <v>43885</v>
      </c>
      <c r="R63" s="57">
        <v>43885</v>
      </c>
      <c r="S63" s="83">
        <v>86.99</v>
      </c>
      <c r="T63" s="58"/>
      <c r="U63" s="72" t="s">
        <v>504</v>
      </c>
      <c r="V63" s="58"/>
      <c r="W63" s="58"/>
      <c r="X63" s="58"/>
    </row>
    <row r="64" spans="1:24" ht="27" customHeight="1">
      <c r="A64" s="43" t="s">
        <v>230</v>
      </c>
      <c r="B64" s="24" t="s">
        <v>70</v>
      </c>
      <c r="C64" s="24" t="s">
        <v>71</v>
      </c>
      <c r="D64" s="17" t="s">
        <v>231</v>
      </c>
      <c r="E64" s="26" t="s">
        <v>24</v>
      </c>
      <c r="F64" s="34"/>
      <c r="G64" s="35"/>
      <c r="H64" s="24"/>
      <c r="I64" s="14"/>
      <c r="J64" s="5"/>
      <c r="K64" s="6"/>
      <c r="L64" s="35"/>
      <c r="M64" s="24"/>
      <c r="N64" s="5"/>
      <c r="O64" s="5" t="s">
        <v>130</v>
      </c>
      <c r="P64" s="56">
        <v>350</v>
      </c>
      <c r="Q64" s="57">
        <v>43885</v>
      </c>
      <c r="R64" s="57">
        <v>43885</v>
      </c>
      <c r="S64" s="70"/>
      <c r="T64" s="58"/>
      <c r="U64" s="58"/>
      <c r="V64" s="58"/>
      <c r="W64" s="58"/>
      <c r="X64" s="58"/>
    </row>
    <row r="65" spans="1:24" ht="27" customHeight="1">
      <c r="A65" s="43" t="s">
        <v>228</v>
      </c>
      <c r="B65" s="24" t="s">
        <v>70</v>
      </c>
      <c r="C65" s="24" t="s">
        <v>71</v>
      </c>
      <c r="D65" s="17" t="s">
        <v>229</v>
      </c>
      <c r="E65" s="26" t="s">
        <v>24</v>
      </c>
      <c r="F65" s="34"/>
      <c r="G65" s="35"/>
      <c r="H65" s="28"/>
      <c r="I65" s="14"/>
      <c r="J65" s="14"/>
      <c r="K65" s="6"/>
      <c r="L65" s="35"/>
      <c r="M65" s="28"/>
      <c r="N65" s="5"/>
      <c r="O65" s="14" t="s">
        <v>444</v>
      </c>
      <c r="P65" s="83">
        <v>290.7</v>
      </c>
      <c r="Q65" s="57">
        <v>43885</v>
      </c>
      <c r="R65" s="57">
        <v>43885</v>
      </c>
      <c r="S65" s="83">
        <v>290.7</v>
      </c>
      <c r="T65" s="58"/>
      <c r="U65" s="71" t="s">
        <v>495</v>
      </c>
      <c r="V65" s="58"/>
      <c r="W65" s="58"/>
      <c r="X65" s="58"/>
    </row>
    <row r="66" spans="1:24" ht="27" customHeight="1">
      <c r="A66" s="43" t="s">
        <v>226</v>
      </c>
      <c r="B66" s="24" t="s">
        <v>70</v>
      </c>
      <c r="C66" s="24" t="s">
        <v>71</v>
      </c>
      <c r="D66" s="17" t="s">
        <v>172</v>
      </c>
      <c r="E66" s="26" t="s">
        <v>24</v>
      </c>
      <c r="F66" s="34"/>
      <c r="G66" s="35"/>
      <c r="H66" s="24"/>
      <c r="I66" s="14"/>
      <c r="J66" s="14"/>
      <c r="K66" s="6"/>
      <c r="L66" s="35"/>
      <c r="M66" s="24"/>
      <c r="N66" s="5"/>
      <c r="O66" s="14" t="s">
        <v>227</v>
      </c>
      <c r="P66" s="83">
        <v>1799.55</v>
      </c>
      <c r="Q66" s="57">
        <v>43885</v>
      </c>
      <c r="R66" s="57">
        <v>43885</v>
      </c>
      <c r="S66" s="83">
        <v>1799.55</v>
      </c>
      <c r="T66" s="58"/>
      <c r="U66" s="58"/>
      <c r="V66" s="58"/>
      <c r="W66" s="58"/>
      <c r="X66" s="58"/>
    </row>
    <row r="67" spans="1:24" ht="27" customHeight="1">
      <c r="A67" s="43" t="s">
        <v>225</v>
      </c>
      <c r="B67" s="24" t="s">
        <v>70</v>
      </c>
      <c r="C67" s="24" t="s">
        <v>71</v>
      </c>
      <c r="D67" s="17" t="s">
        <v>172</v>
      </c>
      <c r="E67" s="26" t="s">
        <v>24</v>
      </c>
      <c r="F67" s="34"/>
      <c r="G67" s="35"/>
      <c r="H67" s="28"/>
      <c r="I67" s="14"/>
      <c r="J67" s="55"/>
      <c r="K67" s="6"/>
      <c r="L67" s="35"/>
      <c r="M67" s="28"/>
      <c r="N67" s="5"/>
      <c r="O67" s="55" t="s">
        <v>146</v>
      </c>
      <c r="P67" s="83">
        <v>1940.45</v>
      </c>
      <c r="Q67" s="57">
        <v>43885</v>
      </c>
      <c r="R67" s="57">
        <v>43885</v>
      </c>
      <c r="S67" s="83">
        <v>1940.45</v>
      </c>
      <c r="T67" s="58"/>
      <c r="U67" s="71" t="s">
        <v>428</v>
      </c>
      <c r="V67" s="58"/>
      <c r="W67" s="58"/>
      <c r="X67" s="58"/>
    </row>
    <row r="68" spans="1:24" ht="27" customHeight="1">
      <c r="A68" s="43" t="s">
        <v>222</v>
      </c>
      <c r="B68" s="24" t="s">
        <v>70</v>
      </c>
      <c r="C68" s="24" t="s">
        <v>71</v>
      </c>
      <c r="D68" s="17" t="s">
        <v>223</v>
      </c>
      <c r="E68" s="26" t="s">
        <v>24</v>
      </c>
      <c r="F68" s="34"/>
      <c r="G68" s="35"/>
      <c r="H68" s="68"/>
      <c r="I68" s="14"/>
      <c r="J68" s="14"/>
      <c r="K68" s="6"/>
      <c r="L68" s="35"/>
      <c r="M68" s="68"/>
      <c r="N68" s="5"/>
      <c r="O68" s="14" t="s">
        <v>224</v>
      </c>
      <c r="P68" s="83">
        <v>38</v>
      </c>
      <c r="Q68" s="57">
        <v>43885</v>
      </c>
      <c r="R68" s="57">
        <v>43885</v>
      </c>
      <c r="S68" s="83">
        <v>38</v>
      </c>
      <c r="T68" s="58"/>
      <c r="U68" s="78" t="s">
        <v>478</v>
      </c>
      <c r="V68" s="58"/>
      <c r="W68" s="58"/>
      <c r="X68" s="58"/>
    </row>
    <row r="69" spans="1:21" ht="33.75">
      <c r="A69" s="43" t="s">
        <v>452</v>
      </c>
      <c r="D69" s="73" t="s">
        <v>83</v>
      </c>
      <c r="E69" s="49" t="s">
        <v>27</v>
      </c>
      <c r="F69" s="76"/>
      <c r="G69" s="76"/>
      <c r="H69" s="76"/>
      <c r="I69" s="76"/>
      <c r="J69" s="76"/>
      <c r="K69" s="76"/>
      <c r="L69" s="76"/>
      <c r="M69" s="55"/>
      <c r="N69" s="76"/>
      <c r="O69" s="55" t="s">
        <v>84</v>
      </c>
      <c r="P69" s="83">
        <v>4239.78</v>
      </c>
      <c r="Q69" s="57">
        <v>43885</v>
      </c>
      <c r="R69" s="57">
        <v>43893</v>
      </c>
      <c r="S69" s="83">
        <v>4239.78</v>
      </c>
      <c r="U69" s="71" t="s">
        <v>499</v>
      </c>
    </row>
    <row r="70" spans="1:24" ht="27" customHeight="1">
      <c r="A70" s="76" t="s">
        <v>235</v>
      </c>
      <c r="B70" s="47" t="s">
        <v>70</v>
      </c>
      <c r="C70" s="47" t="s">
        <v>71</v>
      </c>
      <c r="D70" s="73" t="s">
        <v>236</v>
      </c>
      <c r="E70" s="49" t="s">
        <v>24</v>
      </c>
      <c r="F70" s="50"/>
      <c r="G70" s="51"/>
      <c r="H70" s="59"/>
      <c r="I70" s="53"/>
      <c r="J70" s="53"/>
      <c r="K70" s="54"/>
      <c r="L70" s="51"/>
      <c r="M70" s="55"/>
      <c r="N70" s="53"/>
      <c r="O70" s="55" t="s">
        <v>80</v>
      </c>
      <c r="P70" s="83">
        <v>430</v>
      </c>
      <c r="Q70" s="57">
        <v>43885</v>
      </c>
      <c r="R70" s="57">
        <v>43885</v>
      </c>
      <c r="S70" s="83">
        <v>430</v>
      </c>
      <c r="T70" s="58"/>
      <c r="U70" s="58" t="s">
        <v>237</v>
      </c>
      <c r="V70" s="58"/>
      <c r="W70" s="58"/>
      <c r="X70" s="58"/>
    </row>
    <row r="71" spans="1:24" ht="27" customHeight="1">
      <c r="A71" s="76" t="s">
        <v>238</v>
      </c>
      <c r="B71" s="47" t="s">
        <v>70</v>
      </c>
      <c r="C71" s="47" t="s">
        <v>71</v>
      </c>
      <c r="D71" s="73" t="s">
        <v>96</v>
      </c>
      <c r="E71" s="49" t="s">
        <v>24</v>
      </c>
      <c r="F71" s="50"/>
      <c r="G71" s="51"/>
      <c r="H71" s="59"/>
      <c r="I71" s="53"/>
      <c r="J71" s="53"/>
      <c r="K71" s="54"/>
      <c r="L71" s="51"/>
      <c r="M71" s="55"/>
      <c r="N71" s="53"/>
      <c r="O71" s="55" t="s">
        <v>239</v>
      </c>
      <c r="P71" s="83">
        <v>190.3</v>
      </c>
      <c r="Q71" s="57">
        <v>43885</v>
      </c>
      <c r="R71" s="57">
        <v>43885</v>
      </c>
      <c r="S71" s="83">
        <v>190.3</v>
      </c>
      <c r="T71" s="58"/>
      <c r="U71" s="58"/>
      <c r="V71" s="58"/>
      <c r="W71" s="58"/>
      <c r="X71" s="58"/>
    </row>
    <row r="72" spans="1:24" ht="27" customHeight="1">
      <c r="A72" s="43" t="s">
        <v>240</v>
      </c>
      <c r="B72" s="24" t="s">
        <v>70</v>
      </c>
      <c r="C72" s="24" t="s">
        <v>71</v>
      </c>
      <c r="D72" s="17" t="s">
        <v>241</v>
      </c>
      <c r="E72" s="26" t="s">
        <v>24</v>
      </c>
      <c r="F72" s="34"/>
      <c r="G72" s="35"/>
      <c r="H72" s="24"/>
      <c r="I72" s="14"/>
      <c r="J72" s="14"/>
      <c r="K72" s="6"/>
      <c r="L72" s="35"/>
      <c r="M72" s="24"/>
      <c r="N72" s="5"/>
      <c r="O72" s="5" t="s">
        <v>185</v>
      </c>
      <c r="P72" s="56">
        <v>39600</v>
      </c>
      <c r="Q72" s="57">
        <v>43886</v>
      </c>
      <c r="R72" s="57">
        <v>43915</v>
      </c>
      <c r="S72" s="70">
        <f>29700</f>
        <v>29700</v>
      </c>
      <c r="T72" s="58"/>
      <c r="U72" s="72" t="s">
        <v>831</v>
      </c>
      <c r="V72" s="58"/>
      <c r="W72" s="58"/>
      <c r="X72" s="58"/>
    </row>
    <row r="73" spans="1:24" ht="27" customHeight="1">
      <c r="A73" s="76" t="s">
        <v>242</v>
      </c>
      <c r="B73" s="47" t="s">
        <v>70</v>
      </c>
      <c r="C73" s="47" t="s">
        <v>71</v>
      </c>
      <c r="D73" s="73" t="s">
        <v>124</v>
      </c>
      <c r="E73" s="49" t="s">
        <v>24</v>
      </c>
      <c r="F73" s="50"/>
      <c r="G73" s="51"/>
      <c r="H73" s="59"/>
      <c r="I73" s="53"/>
      <c r="J73" s="53"/>
      <c r="K73" s="54"/>
      <c r="L73" s="51"/>
      <c r="M73" s="55"/>
      <c r="N73" s="53"/>
      <c r="O73" s="55" t="s">
        <v>113</v>
      </c>
      <c r="P73" s="83">
        <v>594.84</v>
      </c>
      <c r="Q73" s="57">
        <v>43886</v>
      </c>
      <c r="R73" s="57">
        <v>43886</v>
      </c>
      <c r="S73" s="83">
        <v>594.84</v>
      </c>
      <c r="T73" s="58"/>
      <c r="U73" s="58" t="s">
        <v>243</v>
      </c>
      <c r="V73" s="58"/>
      <c r="W73" s="58"/>
      <c r="X73" s="58"/>
    </row>
    <row r="74" spans="1:24" ht="27" customHeight="1">
      <c r="A74" s="76" t="s">
        <v>244</v>
      </c>
      <c r="B74" s="47" t="s">
        <v>70</v>
      </c>
      <c r="C74" s="47" t="s">
        <v>71</v>
      </c>
      <c r="D74" s="73" t="s">
        <v>135</v>
      </c>
      <c r="E74" s="49" t="s">
        <v>24</v>
      </c>
      <c r="F74" s="50"/>
      <c r="G74" s="51"/>
      <c r="H74" s="59"/>
      <c r="I74" s="53"/>
      <c r="J74" s="53"/>
      <c r="K74" s="54"/>
      <c r="L74" s="51"/>
      <c r="M74" s="55"/>
      <c r="N74" s="53"/>
      <c r="O74" s="55" t="s">
        <v>136</v>
      </c>
      <c r="P74" s="83">
        <v>1745</v>
      </c>
      <c r="Q74" s="57">
        <v>43886</v>
      </c>
      <c r="R74" s="57">
        <v>43886</v>
      </c>
      <c r="S74" s="83">
        <v>1745</v>
      </c>
      <c r="T74" s="58"/>
      <c r="U74" s="71" t="s">
        <v>245</v>
      </c>
      <c r="V74" s="58"/>
      <c r="W74" s="58"/>
      <c r="X74" s="58"/>
    </row>
    <row r="75" spans="1:24" ht="27" customHeight="1">
      <c r="A75" s="76" t="s">
        <v>453</v>
      </c>
      <c r="B75" s="47"/>
      <c r="C75" s="47"/>
      <c r="D75" s="73" t="s">
        <v>107</v>
      </c>
      <c r="E75" s="49" t="s">
        <v>24</v>
      </c>
      <c r="F75" s="50"/>
      <c r="G75" s="51"/>
      <c r="H75" s="59"/>
      <c r="I75" s="53"/>
      <c r="J75" s="53"/>
      <c r="K75" s="54"/>
      <c r="L75" s="51"/>
      <c r="M75" s="55"/>
      <c r="N75" s="53"/>
      <c r="O75" s="55" t="s">
        <v>454</v>
      </c>
      <c r="P75" s="83">
        <v>1618.92</v>
      </c>
      <c r="Q75" s="57">
        <v>43886</v>
      </c>
      <c r="R75" s="57">
        <v>43886</v>
      </c>
      <c r="S75" s="83">
        <v>1618.92</v>
      </c>
      <c r="T75" s="58"/>
      <c r="U75" s="71"/>
      <c r="V75" s="58"/>
      <c r="W75" s="58"/>
      <c r="X75" s="58"/>
    </row>
    <row r="76" spans="1:24" ht="27" customHeight="1">
      <c r="A76" s="76" t="s">
        <v>246</v>
      </c>
      <c r="B76" s="47" t="s">
        <v>70</v>
      </c>
      <c r="C76" s="47" t="s">
        <v>71</v>
      </c>
      <c r="D76" s="73" t="s">
        <v>124</v>
      </c>
      <c r="E76" s="49" t="s">
        <v>24</v>
      </c>
      <c r="F76" s="50"/>
      <c r="G76" s="51"/>
      <c r="H76" s="69"/>
      <c r="I76" s="53"/>
      <c r="J76" s="53"/>
      <c r="K76" s="54"/>
      <c r="L76" s="51"/>
      <c r="M76" s="55"/>
      <c r="N76" s="53"/>
      <c r="O76" s="55" t="s">
        <v>130</v>
      </c>
      <c r="P76" s="83">
        <v>700</v>
      </c>
      <c r="Q76" s="57">
        <v>43886</v>
      </c>
      <c r="R76" s="57">
        <v>43886</v>
      </c>
      <c r="S76" s="83">
        <v>700</v>
      </c>
      <c r="T76" s="58"/>
      <c r="U76" s="71" t="s">
        <v>247</v>
      </c>
      <c r="V76" s="58"/>
      <c r="W76" s="58"/>
      <c r="X76" s="58"/>
    </row>
    <row r="77" spans="1:24" ht="27" customHeight="1">
      <c r="A77" s="76" t="s">
        <v>248</v>
      </c>
      <c r="B77" s="47" t="s">
        <v>70</v>
      </c>
      <c r="C77" s="47" t="s">
        <v>71</v>
      </c>
      <c r="D77" s="73" t="s">
        <v>107</v>
      </c>
      <c r="E77" s="49" t="s">
        <v>24</v>
      </c>
      <c r="F77" s="50"/>
      <c r="G77" s="51"/>
      <c r="H77" s="59"/>
      <c r="I77" s="53"/>
      <c r="J77" s="53"/>
      <c r="K77" s="54"/>
      <c r="L77" s="51"/>
      <c r="M77" s="55"/>
      <c r="N77" s="55"/>
      <c r="O77" s="55" t="s">
        <v>139</v>
      </c>
      <c r="P77" s="83">
        <v>1284.23</v>
      </c>
      <c r="Q77" s="57">
        <v>43886</v>
      </c>
      <c r="R77" s="57">
        <v>43886</v>
      </c>
      <c r="S77" s="83">
        <v>1284.23</v>
      </c>
      <c r="T77" s="58"/>
      <c r="U77" s="58" t="s">
        <v>249</v>
      </c>
      <c r="V77" s="58"/>
      <c r="W77" s="58"/>
      <c r="X77" s="58"/>
    </row>
    <row r="78" spans="1:24" ht="27" customHeight="1">
      <c r="A78" s="43" t="s">
        <v>257</v>
      </c>
      <c r="B78" s="24" t="s">
        <v>70</v>
      </c>
      <c r="C78" s="24" t="s">
        <v>71</v>
      </c>
      <c r="D78" s="17" t="s">
        <v>255</v>
      </c>
      <c r="E78" s="26" t="s">
        <v>24</v>
      </c>
      <c r="F78" s="34"/>
      <c r="G78" s="35"/>
      <c r="H78" s="28"/>
      <c r="I78" s="14"/>
      <c r="J78" s="14"/>
      <c r="K78" s="6"/>
      <c r="L78" s="35"/>
      <c r="M78" s="28"/>
      <c r="N78" s="5"/>
      <c r="O78" s="14" t="s">
        <v>256</v>
      </c>
      <c r="P78" s="83">
        <v>1080</v>
      </c>
      <c r="Q78" s="57">
        <v>43886</v>
      </c>
      <c r="R78" s="57">
        <v>43886</v>
      </c>
      <c r="S78" s="83">
        <v>1080</v>
      </c>
      <c r="T78" s="58"/>
      <c r="U78" s="72" t="s">
        <v>640</v>
      </c>
      <c r="V78" s="58"/>
      <c r="W78" s="58"/>
      <c r="X78" s="58"/>
    </row>
    <row r="79" spans="1:24" ht="27" customHeight="1">
      <c r="A79" s="76" t="s">
        <v>250</v>
      </c>
      <c r="B79" s="47" t="s">
        <v>70</v>
      </c>
      <c r="C79" s="47" t="s">
        <v>71</v>
      </c>
      <c r="D79" s="73" t="s">
        <v>251</v>
      </c>
      <c r="E79" s="49" t="s">
        <v>24</v>
      </c>
      <c r="F79" s="50"/>
      <c r="G79" s="51"/>
      <c r="H79" s="59"/>
      <c r="I79" s="53"/>
      <c r="J79" s="53"/>
      <c r="K79" s="54"/>
      <c r="L79" s="51"/>
      <c r="M79" s="55"/>
      <c r="N79" s="55"/>
      <c r="O79" s="55" t="s">
        <v>252</v>
      </c>
      <c r="P79" s="83">
        <v>684</v>
      </c>
      <c r="Q79" s="57">
        <v>43886</v>
      </c>
      <c r="R79" s="57">
        <v>43887</v>
      </c>
      <c r="S79" s="83">
        <v>684</v>
      </c>
      <c r="T79" s="58"/>
      <c r="U79" s="58"/>
      <c r="V79" s="58"/>
      <c r="W79" s="58"/>
      <c r="X79" s="58"/>
    </row>
    <row r="80" spans="1:24" ht="27" customHeight="1">
      <c r="A80" s="43" t="s">
        <v>455</v>
      </c>
      <c r="B80" s="24" t="s">
        <v>70</v>
      </c>
      <c r="C80" s="24" t="s">
        <v>71</v>
      </c>
      <c r="D80" s="17" t="s">
        <v>253</v>
      </c>
      <c r="E80" s="26" t="s">
        <v>24</v>
      </c>
      <c r="F80" s="34"/>
      <c r="G80" s="35"/>
      <c r="H80" s="28"/>
      <c r="I80" s="14"/>
      <c r="J80" s="14"/>
      <c r="K80" s="6"/>
      <c r="L80" s="35"/>
      <c r="M80" s="28"/>
      <c r="N80" s="5"/>
      <c r="O80" s="5" t="s">
        <v>254</v>
      </c>
      <c r="P80" s="83">
        <v>1230</v>
      </c>
      <c r="Q80" s="57">
        <v>43886</v>
      </c>
      <c r="R80" s="57">
        <v>43886</v>
      </c>
      <c r="S80" s="83">
        <v>1230</v>
      </c>
      <c r="T80" s="58"/>
      <c r="U80" s="71" t="s">
        <v>431</v>
      </c>
      <c r="V80" s="58"/>
      <c r="W80" s="58"/>
      <c r="X80" s="58"/>
    </row>
    <row r="81" spans="1:24" ht="27" customHeight="1">
      <c r="A81" s="43" t="s">
        <v>273</v>
      </c>
      <c r="B81" s="24" t="s">
        <v>70</v>
      </c>
      <c r="C81" s="24" t="s">
        <v>71</v>
      </c>
      <c r="D81" s="17" t="s">
        <v>278</v>
      </c>
      <c r="E81" s="26" t="s">
        <v>24</v>
      </c>
      <c r="F81" s="50"/>
      <c r="G81" s="51"/>
      <c r="H81" s="29"/>
      <c r="I81" s="14"/>
      <c r="J81" s="14"/>
      <c r="K81" s="6"/>
      <c r="L81" s="35"/>
      <c r="M81" s="29"/>
      <c r="N81" s="55"/>
      <c r="O81" s="53" t="s">
        <v>276</v>
      </c>
      <c r="P81" s="83">
        <v>3000</v>
      </c>
      <c r="Q81" s="57">
        <v>43887</v>
      </c>
      <c r="R81" s="57">
        <v>44196</v>
      </c>
      <c r="S81" s="83">
        <v>3000</v>
      </c>
      <c r="T81" s="58"/>
      <c r="U81" s="58"/>
      <c r="V81" s="58"/>
      <c r="W81" s="58"/>
      <c r="X81" s="58"/>
    </row>
    <row r="82" spans="1:24" ht="27" customHeight="1">
      <c r="A82" s="76" t="s">
        <v>258</v>
      </c>
      <c r="B82" s="47" t="s">
        <v>70</v>
      </c>
      <c r="C82" s="47" t="s">
        <v>71</v>
      </c>
      <c r="D82" s="73" t="s">
        <v>124</v>
      </c>
      <c r="E82" s="49" t="s">
        <v>24</v>
      </c>
      <c r="F82" s="50"/>
      <c r="G82" s="51"/>
      <c r="H82" s="69"/>
      <c r="I82" s="53"/>
      <c r="J82" s="53"/>
      <c r="K82" s="54"/>
      <c r="L82" s="51"/>
      <c r="M82" s="55"/>
      <c r="N82" s="53"/>
      <c r="O82" s="55" t="s">
        <v>108</v>
      </c>
      <c r="P82" s="83">
        <v>732.8</v>
      </c>
      <c r="Q82" s="57">
        <v>43887</v>
      </c>
      <c r="R82" s="57">
        <v>43887</v>
      </c>
      <c r="S82" s="83">
        <v>732.8</v>
      </c>
      <c r="T82" s="58"/>
      <c r="U82" s="58" t="s">
        <v>259</v>
      </c>
      <c r="V82" s="58"/>
      <c r="W82" s="58"/>
      <c r="X82" s="58"/>
    </row>
    <row r="83" spans="1:24" ht="27" customHeight="1">
      <c r="A83" s="76" t="s">
        <v>260</v>
      </c>
      <c r="B83" s="47" t="s">
        <v>70</v>
      </c>
      <c r="C83" s="47" t="s">
        <v>71</v>
      </c>
      <c r="D83" s="73" t="s">
        <v>151</v>
      </c>
      <c r="E83" s="49" t="s">
        <v>24</v>
      </c>
      <c r="F83" s="50"/>
      <c r="G83" s="51"/>
      <c r="H83" s="69"/>
      <c r="I83" s="53"/>
      <c r="J83" s="53"/>
      <c r="K83" s="54"/>
      <c r="L83" s="51"/>
      <c r="M83" s="55"/>
      <c r="N83" s="53"/>
      <c r="O83" s="55" t="s">
        <v>157</v>
      </c>
      <c r="P83" s="83">
        <v>645.2</v>
      </c>
      <c r="Q83" s="57">
        <v>43887</v>
      </c>
      <c r="R83" s="57">
        <v>43887</v>
      </c>
      <c r="S83" s="83">
        <v>645.2</v>
      </c>
      <c r="T83" s="58"/>
      <c r="U83" s="58" t="s">
        <v>261</v>
      </c>
      <c r="V83" s="58"/>
      <c r="W83" s="58"/>
      <c r="X83" s="58"/>
    </row>
    <row r="84" spans="1:24" ht="27" customHeight="1">
      <c r="A84" s="43" t="s">
        <v>274</v>
      </c>
      <c r="B84" s="24" t="s">
        <v>70</v>
      </c>
      <c r="C84" s="24" t="s">
        <v>71</v>
      </c>
      <c r="D84" s="17" t="s">
        <v>275</v>
      </c>
      <c r="E84" s="26" t="s">
        <v>24</v>
      </c>
      <c r="F84" s="34"/>
      <c r="G84" s="35"/>
      <c r="H84" s="24"/>
      <c r="I84" s="14"/>
      <c r="J84" s="14"/>
      <c r="K84" s="6"/>
      <c r="L84" s="35"/>
      <c r="M84" s="24"/>
      <c r="N84" s="5"/>
      <c r="O84" s="14" t="s">
        <v>277</v>
      </c>
      <c r="P84" s="56">
        <v>3500</v>
      </c>
      <c r="Q84" s="57">
        <v>43887</v>
      </c>
      <c r="R84" s="57">
        <v>43948</v>
      </c>
      <c r="S84" s="70">
        <f>1050</f>
        <v>1050</v>
      </c>
      <c r="T84" s="58"/>
      <c r="U84" s="58"/>
      <c r="V84" s="58"/>
      <c r="W84" s="58"/>
      <c r="X84" s="58"/>
    </row>
    <row r="85" spans="1:24" ht="27" customHeight="1">
      <c r="A85" s="76" t="s">
        <v>262</v>
      </c>
      <c r="B85" s="47" t="s">
        <v>70</v>
      </c>
      <c r="C85" s="47" t="s">
        <v>71</v>
      </c>
      <c r="D85" s="73" t="s">
        <v>263</v>
      </c>
      <c r="E85" s="49" t="s">
        <v>24</v>
      </c>
      <c r="F85" s="50"/>
      <c r="G85" s="51"/>
      <c r="H85" s="69"/>
      <c r="I85" s="53"/>
      <c r="J85" s="53"/>
      <c r="K85" s="54"/>
      <c r="L85" s="51"/>
      <c r="M85" s="55"/>
      <c r="N85" s="53"/>
      <c r="O85" s="55" t="s">
        <v>143</v>
      </c>
      <c r="P85" s="83">
        <v>51</v>
      </c>
      <c r="Q85" s="57">
        <v>43888</v>
      </c>
      <c r="R85" s="57">
        <v>43888</v>
      </c>
      <c r="S85" s="83">
        <v>51</v>
      </c>
      <c r="T85" s="58"/>
      <c r="U85" s="71" t="s">
        <v>264</v>
      </c>
      <c r="V85" s="58"/>
      <c r="W85" s="58"/>
      <c r="X85" s="58"/>
    </row>
    <row r="86" spans="1:24" ht="27.75" customHeight="1">
      <c r="A86" s="76" t="s">
        <v>265</v>
      </c>
      <c r="B86" s="47" t="s">
        <v>70</v>
      </c>
      <c r="C86" s="47" t="s">
        <v>71</v>
      </c>
      <c r="D86" s="73" t="s">
        <v>107</v>
      </c>
      <c r="E86" s="49" t="s">
        <v>24</v>
      </c>
      <c r="F86" s="50"/>
      <c r="G86" s="51"/>
      <c r="H86" s="69"/>
      <c r="I86" s="53"/>
      <c r="J86" s="53"/>
      <c r="K86" s="54"/>
      <c r="L86" s="51"/>
      <c r="M86" s="55"/>
      <c r="N86" s="53"/>
      <c r="O86" s="55" t="s">
        <v>146</v>
      </c>
      <c r="P86" s="83">
        <v>316.52</v>
      </c>
      <c r="Q86" s="57">
        <v>43889</v>
      </c>
      <c r="R86" s="57">
        <v>43889</v>
      </c>
      <c r="S86" s="83">
        <v>316.52</v>
      </c>
      <c r="T86" s="58"/>
      <c r="U86" s="58" t="s">
        <v>266</v>
      </c>
      <c r="V86" s="58"/>
      <c r="W86" s="58"/>
      <c r="X86" s="58"/>
    </row>
    <row r="87" spans="1:21" s="58" customFormat="1" ht="27" customHeight="1">
      <c r="A87" s="76" t="s">
        <v>267</v>
      </c>
      <c r="B87" s="47" t="s">
        <v>70</v>
      </c>
      <c r="C87" s="47" t="s">
        <v>71</v>
      </c>
      <c r="D87" s="73" t="s">
        <v>124</v>
      </c>
      <c r="E87" s="49" t="s">
        <v>24</v>
      </c>
      <c r="F87" s="50"/>
      <c r="G87" s="51"/>
      <c r="H87" s="69"/>
      <c r="I87" s="53"/>
      <c r="J87" s="53"/>
      <c r="K87" s="54"/>
      <c r="L87" s="51"/>
      <c r="M87" s="55"/>
      <c r="N87" s="55"/>
      <c r="O87" s="55" t="s">
        <v>146</v>
      </c>
      <c r="P87" s="83">
        <v>1840.08</v>
      </c>
      <c r="Q87" s="57">
        <v>43889</v>
      </c>
      <c r="R87" s="57">
        <v>43889</v>
      </c>
      <c r="S87" s="83">
        <v>1840.08</v>
      </c>
      <c r="U87" s="58" t="s">
        <v>268</v>
      </c>
    </row>
    <row r="88" spans="1:24" ht="27" customHeight="1">
      <c r="A88" s="76" t="s">
        <v>269</v>
      </c>
      <c r="B88" s="47" t="s">
        <v>70</v>
      </c>
      <c r="C88" s="47" t="s">
        <v>71</v>
      </c>
      <c r="D88" s="73" t="s">
        <v>270</v>
      </c>
      <c r="E88" s="49" t="s">
        <v>24</v>
      </c>
      <c r="F88" s="50"/>
      <c r="G88" s="51"/>
      <c r="H88" s="69"/>
      <c r="I88" s="53"/>
      <c r="J88" s="53"/>
      <c r="K88" s="54"/>
      <c r="L88" s="51"/>
      <c r="M88" s="55"/>
      <c r="N88" s="55"/>
      <c r="O88" s="55" t="s">
        <v>271</v>
      </c>
      <c r="P88" s="83">
        <v>310</v>
      </c>
      <c r="Q88" s="57">
        <v>43889</v>
      </c>
      <c r="R88" s="57">
        <v>43889</v>
      </c>
      <c r="S88" s="83">
        <v>310</v>
      </c>
      <c r="T88" s="58"/>
      <c r="U88" s="58" t="s">
        <v>272</v>
      </c>
      <c r="V88" s="58"/>
      <c r="W88" s="58"/>
      <c r="X88" s="58"/>
    </row>
    <row r="89" spans="1:24" ht="27" customHeight="1">
      <c r="A89" s="43" t="s">
        <v>279</v>
      </c>
      <c r="B89" s="24" t="s">
        <v>70</v>
      </c>
      <c r="C89" s="24" t="s">
        <v>71</v>
      </c>
      <c r="D89" s="17" t="s">
        <v>83</v>
      </c>
      <c r="E89" s="26" t="s">
        <v>27</v>
      </c>
      <c r="F89" s="34"/>
      <c r="G89" s="35"/>
      <c r="H89" s="24"/>
      <c r="I89" s="14"/>
      <c r="J89" s="14"/>
      <c r="K89" s="6"/>
      <c r="L89" s="35"/>
      <c r="M89" s="24"/>
      <c r="N89" s="5"/>
      <c r="O89" s="5" t="s">
        <v>84</v>
      </c>
      <c r="P89" s="83">
        <v>4168.86</v>
      </c>
      <c r="Q89" s="57">
        <v>43892</v>
      </c>
      <c r="R89" s="57">
        <v>43900</v>
      </c>
      <c r="S89" s="83">
        <v>4168.86</v>
      </c>
      <c r="T89" s="58"/>
      <c r="U89" s="72" t="s">
        <v>500</v>
      </c>
      <c r="V89" s="58"/>
      <c r="W89" s="58"/>
      <c r="X89" s="58"/>
    </row>
    <row r="90" spans="1:24" ht="27" customHeight="1">
      <c r="A90" s="76" t="s">
        <v>280</v>
      </c>
      <c r="B90" s="47" t="s">
        <v>70</v>
      </c>
      <c r="C90" s="47" t="s">
        <v>71</v>
      </c>
      <c r="D90" s="73" t="s">
        <v>107</v>
      </c>
      <c r="E90" s="49" t="s">
        <v>24</v>
      </c>
      <c r="F90" s="50"/>
      <c r="G90" s="51"/>
      <c r="H90" s="69"/>
      <c r="I90" s="53"/>
      <c r="J90" s="53"/>
      <c r="K90" s="54"/>
      <c r="L90" s="51"/>
      <c r="M90" s="55"/>
      <c r="N90" s="55"/>
      <c r="O90" s="55" t="s">
        <v>281</v>
      </c>
      <c r="P90" s="83">
        <v>22.7</v>
      </c>
      <c r="Q90" s="57">
        <v>43894</v>
      </c>
      <c r="R90" s="57">
        <v>43894</v>
      </c>
      <c r="S90" s="83">
        <v>22.7</v>
      </c>
      <c r="T90" s="58"/>
      <c r="U90" s="58"/>
      <c r="V90" s="58"/>
      <c r="W90" s="58"/>
      <c r="X90" s="58"/>
    </row>
    <row r="91" spans="1:24" ht="27" customHeight="1">
      <c r="A91" s="43" t="s">
        <v>287</v>
      </c>
      <c r="B91" s="24" t="s">
        <v>70</v>
      </c>
      <c r="C91" s="24" t="s">
        <v>71</v>
      </c>
      <c r="D91" s="17" t="s">
        <v>288</v>
      </c>
      <c r="E91" s="26" t="s">
        <v>24</v>
      </c>
      <c r="F91" s="34"/>
      <c r="G91" s="35"/>
      <c r="H91" s="24"/>
      <c r="I91" s="14"/>
      <c r="J91" s="14"/>
      <c r="K91" s="6"/>
      <c r="L91" s="35"/>
      <c r="M91" s="24"/>
      <c r="N91" s="5"/>
      <c r="O91" s="5" t="s">
        <v>130</v>
      </c>
      <c r="P91" s="83">
        <v>4400</v>
      </c>
      <c r="Q91" s="57">
        <v>43895</v>
      </c>
      <c r="R91" s="57">
        <v>43900</v>
      </c>
      <c r="S91" s="83">
        <v>4400</v>
      </c>
      <c r="T91" s="58"/>
      <c r="U91" s="71" t="s">
        <v>703</v>
      </c>
      <c r="V91" s="58"/>
      <c r="W91" s="58"/>
      <c r="X91" s="58"/>
    </row>
    <row r="92" spans="1:24" ht="27" customHeight="1">
      <c r="A92" s="43" t="s">
        <v>282</v>
      </c>
      <c r="B92" s="24" t="s">
        <v>70</v>
      </c>
      <c r="C92" s="24" t="s">
        <v>71</v>
      </c>
      <c r="D92" s="73" t="s">
        <v>345</v>
      </c>
      <c r="E92" s="26" t="s">
        <v>24</v>
      </c>
      <c r="F92" s="34"/>
      <c r="G92" s="35"/>
      <c r="H92" s="24"/>
      <c r="I92" s="14"/>
      <c r="J92" s="14"/>
      <c r="K92" s="6"/>
      <c r="L92" s="35"/>
      <c r="M92" s="24"/>
      <c r="N92" s="5"/>
      <c r="O92" s="14" t="s">
        <v>108</v>
      </c>
      <c r="P92" s="83">
        <v>1422.64</v>
      </c>
      <c r="Q92" s="57">
        <v>43895</v>
      </c>
      <c r="R92" s="57">
        <v>43900</v>
      </c>
      <c r="S92" s="83">
        <v>1422.64</v>
      </c>
      <c r="T92" s="58"/>
      <c r="U92" s="71" t="s">
        <v>584</v>
      </c>
      <c r="V92" s="58"/>
      <c r="W92" s="58"/>
      <c r="X92" s="58"/>
    </row>
    <row r="93" spans="1:24" ht="27" customHeight="1">
      <c r="A93" s="43" t="s">
        <v>283</v>
      </c>
      <c r="B93" s="24" t="s">
        <v>70</v>
      </c>
      <c r="C93" s="24" t="s">
        <v>71</v>
      </c>
      <c r="D93" s="17" t="s">
        <v>169</v>
      </c>
      <c r="E93" s="26" t="s">
        <v>24</v>
      </c>
      <c r="F93" s="34"/>
      <c r="G93" s="35"/>
      <c r="H93" s="28"/>
      <c r="I93" s="14"/>
      <c r="J93" s="14"/>
      <c r="K93" s="6"/>
      <c r="L93" s="35"/>
      <c r="M93" s="24"/>
      <c r="N93" s="5"/>
      <c r="O93" s="5" t="s">
        <v>284</v>
      </c>
      <c r="P93" s="83">
        <v>326.81</v>
      </c>
      <c r="Q93" s="57">
        <v>43895</v>
      </c>
      <c r="R93" s="57">
        <v>43900</v>
      </c>
      <c r="S93" s="83">
        <v>326.81</v>
      </c>
      <c r="T93" s="58"/>
      <c r="U93" s="71" t="s">
        <v>211</v>
      </c>
      <c r="V93" s="58"/>
      <c r="W93" s="58"/>
      <c r="X93" s="58"/>
    </row>
    <row r="94" spans="1:24" ht="27" customHeight="1">
      <c r="A94" s="43" t="s">
        <v>285</v>
      </c>
      <c r="B94" s="24" t="s">
        <v>70</v>
      </c>
      <c r="C94" s="24" t="s">
        <v>71</v>
      </c>
      <c r="D94" s="17" t="s">
        <v>172</v>
      </c>
      <c r="E94" s="26" t="s">
        <v>27</v>
      </c>
      <c r="F94" s="34"/>
      <c r="G94" s="35"/>
      <c r="H94" s="29"/>
      <c r="I94" s="14"/>
      <c r="J94" s="14"/>
      <c r="K94" s="6"/>
      <c r="L94" s="35"/>
      <c r="M94" s="29"/>
      <c r="N94" s="5"/>
      <c r="O94" s="14" t="s">
        <v>232</v>
      </c>
      <c r="P94" s="83">
        <v>45.08</v>
      </c>
      <c r="Q94" s="57">
        <v>43895</v>
      </c>
      <c r="R94" s="57">
        <v>43900</v>
      </c>
      <c r="S94" s="83">
        <v>45.08</v>
      </c>
      <c r="T94" s="58"/>
      <c r="U94" s="71" t="s">
        <v>506</v>
      </c>
      <c r="V94" s="58"/>
      <c r="W94" s="58"/>
      <c r="X94" s="58"/>
    </row>
    <row r="95" spans="1:24" ht="27" customHeight="1">
      <c r="A95" s="43" t="s">
        <v>286</v>
      </c>
      <c r="B95" s="24" t="s">
        <v>70</v>
      </c>
      <c r="C95" s="24" t="s">
        <v>71</v>
      </c>
      <c r="D95" s="17" t="s">
        <v>172</v>
      </c>
      <c r="E95" s="26" t="s">
        <v>24</v>
      </c>
      <c r="F95" s="34"/>
      <c r="G95" s="35"/>
      <c r="H95" s="30"/>
      <c r="I95" s="14"/>
      <c r="J95" s="14"/>
      <c r="K95" s="6"/>
      <c r="L95" s="35"/>
      <c r="M95" s="30"/>
      <c r="N95" s="5"/>
      <c r="O95" s="5" t="s">
        <v>146</v>
      </c>
      <c r="P95" s="83">
        <v>548.38</v>
      </c>
      <c r="Q95" s="57">
        <v>43895</v>
      </c>
      <c r="R95" s="57">
        <v>43900</v>
      </c>
      <c r="S95" s="83">
        <v>548.38</v>
      </c>
      <c r="T95" s="58"/>
      <c r="U95" s="71" t="s">
        <v>483</v>
      </c>
      <c r="V95" s="58"/>
      <c r="W95" s="58"/>
      <c r="X95" s="58"/>
    </row>
    <row r="96" spans="1:24" ht="27" customHeight="1">
      <c r="A96" s="43" t="s">
        <v>456</v>
      </c>
      <c r="B96" s="24" t="s">
        <v>70</v>
      </c>
      <c r="C96" s="24" t="s">
        <v>71</v>
      </c>
      <c r="D96" s="17" t="s">
        <v>289</v>
      </c>
      <c r="E96" s="26" t="s">
        <v>24</v>
      </c>
      <c r="F96" s="34"/>
      <c r="G96" s="35"/>
      <c r="H96" s="24"/>
      <c r="I96" s="14"/>
      <c r="J96" s="14"/>
      <c r="K96" s="6"/>
      <c r="L96" s="35"/>
      <c r="M96" s="24"/>
      <c r="N96" s="5"/>
      <c r="O96" s="14" t="s">
        <v>290</v>
      </c>
      <c r="P96" s="83">
        <v>150</v>
      </c>
      <c r="Q96" s="57">
        <v>43899</v>
      </c>
      <c r="R96" s="57" t="s">
        <v>291</v>
      </c>
      <c r="S96" s="83">
        <v>150</v>
      </c>
      <c r="T96" s="58"/>
      <c r="U96" s="71" t="s">
        <v>832</v>
      </c>
      <c r="V96" s="58"/>
      <c r="W96" s="58"/>
      <c r="X96" s="58"/>
    </row>
    <row r="97" spans="1:24" ht="27" customHeight="1">
      <c r="A97" s="43" t="s">
        <v>295</v>
      </c>
      <c r="B97" s="24" t="s">
        <v>70</v>
      </c>
      <c r="C97" s="24" t="s">
        <v>71</v>
      </c>
      <c r="D97" s="17" t="s">
        <v>293</v>
      </c>
      <c r="E97" s="26" t="s">
        <v>24</v>
      </c>
      <c r="F97" s="34"/>
      <c r="G97" s="35"/>
      <c r="H97" s="28"/>
      <c r="I97" s="14"/>
      <c r="J97" s="14"/>
      <c r="K97" s="6"/>
      <c r="L97" s="35"/>
      <c r="M97" s="28"/>
      <c r="N97" s="5"/>
      <c r="O97" s="14" t="s">
        <v>294</v>
      </c>
      <c r="P97" s="83">
        <v>1520</v>
      </c>
      <c r="Q97" s="57">
        <v>43899</v>
      </c>
      <c r="R97" s="57">
        <v>43910</v>
      </c>
      <c r="S97" s="83">
        <v>1520</v>
      </c>
      <c r="T97" s="58"/>
      <c r="U97" s="78" t="s">
        <v>481</v>
      </c>
      <c r="V97" s="58"/>
      <c r="W97" s="58"/>
      <c r="X97" s="58"/>
    </row>
    <row r="98" spans="1:24" ht="27" customHeight="1">
      <c r="A98" s="43" t="s">
        <v>292</v>
      </c>
      <c r="B98" s="24" t="s">
        <v>70</v>
      </c>
      <c r="C98" s="24" t="s">
        <v>71</v>
      </c>
      <c r="D98" s="17" t="s">
        <v>83</v>
      </c>
      <c r="E98" s="26" t="s">
        <v>27</v>
      </c>
      <c r="F98" s="34"/>
      <c r="G98" s="35"/>
      <c r="H98" s="29"/>
      <c r="I98" s="14"/>
      <c r="J98" s="14"/>
      <c r="K98" s="6"/>
      <c r="L98" s="35"/>
      <c r="M98" s="29"/>
      <c r="N98" s="5"/>
      <c r="O98" s="14" t="s">
        <v>84</v>
      </c>
      <c r="P98" s="83">
        <v>3907.35</v>
      </c>
      <c r="Q98" s="57">
        <v>43899</v>
      </c>
      <c r="R98" s="57">
        <v>43907</v>
      </c>
      <c r="S98" s="83">
        <v>3907.35</v>
      </c>
      <c r="T98" s="58"/>
      <c r="U98" s="72" t="s">
        <v>501</v>
      </c>
      <c r="V98" s="58"/>
      <c r="W98" s="58"/>
      <c r="X98" s="58"/>
    </row>
    <row r="99" spans="1:24" ht="27" customHeight="1">
      <c r="A99" s="76" t="s">
        <v>296</v>
      </c>
      <c r="B99" s="47" t="s">
        <v>70</v>
      </c>
      <c r="C99" s="47" t="s">
        <v>71</v>
      </c>
      <c r="D99" s="73" t="s">
        <v>298</v>
      </c>
      <c r="E99" s="49" t="s">
        <v>24</v>
      </c>
      <c r="F99" s="50"/>
      <c r="G99" s="51"/>
      <c r="H99" s="69"/>
      <c r="I99" s="53"/>
      <c r="J99" s="53"/>
      <c r="K99" s="54"/>
      <c r="L99" s="51"/>
      <c r="M99" s="55"/>
      <c r="N99" s="55"/>
      <c r="O99" s="55" t="s">
        <v>195</v>
      </c>
      <c r="P99" s="83">
        <v>480.48</v>
      </c>
      <c r="Q99" s="57">
        <v>43900</v>
      </c>
      <c r="R99" s="57">
        <v>43900</v>
      </c>
      <c r="S99" s="83">
        <v>480.48</v>
      </c>
      <c r="T99" s="58"/>
      <c r="U99" s="58" t="s">
        <v>297</v>
      </c>
      <c r="V99" s="58"/>
      <c r="W99" s="58"/>
      <c r="X99" s="58"/>
    </row>
    <row r="100" spans="1:24" ht="27" customHeight="1">
      <c r="A100" s="43" t="s">
        <v>299</v>
      </c>
      <c r="B100" s="24" t="s">
        <v>70</v>
      </c>
      <c r="C100" s="24" t="s">
        <v>71</v>
      </c>
      <c r="D100" s="17" t="s">
        <v>300</v>
      </c>
      <c r="E100" s="26" t="s">
        <v>24</v>
      </c>
      <c r="F100" s="34"/>
      <c r="G100" s="35"/>
      <c r="H100" s="28"/>
      <c r="I100" s="14"/>
      <c r="J100" s="14"/>
      <c r="K100" s="6"/>
      <c r="L100" s="35"/>
      <c r="M100" s="28"/>
      <c r="N100" s="5"/>
      <c r="O100" s="14" t="s">
        <v>301</v>
      </c>
      <c r="P100" s="83">
        <v>1067.5</v>
      </c>
      <c r="Q100" s="57">
        <v>43900</v>
      </c>
      <c r="R100" s="57">
        <v>43910</v>
      </c>
      <c r="S100" s="83">
        <v>1067.5</v>
      </c>
      <c r="T100" s="58"/>
      <c r="U100" s="72" t="s">
        <v>203</v>
      </c>
      <c r="V100" s="58"/>
      <c r="W100" s="58"/>
      <c r="X100" s="58"/>
    </row>
    <row r="101" spans="1:24" ht="27" customHeight="1">
      <c r="A101" s="43" t="s">
        <v>457</v>
      </c>
      <c r="B101" s="24" t="s">
        <v>70</v>
      </c>
      <c r="C101" s="24" t="s">
        <v>71</v>
      </c>
      <c r="D101" s="17" t="s">
        <v>303</v>
      </c>
      <c r="E101" s="26" t="s">
        <v>24</v>
      </c>
      <c r="F101" s="34"/>
      <c r="G101" s="35"/>
      <c r="H101" s="30"/>
      <c r="I101" s="14"/>
      <c r="J101" s="14"/>
      <c r="K101" s="6"/>
      <c r="L101" s="35"/>
      <c r="M101" s="30"/>
      <c r="N101" s="5"/>
      <c r="O101" s="14" t="s">
        <v>302</v>
      </c>
      <c r="P101" s="83">
        <v>410</v>
      </c>
      <c r="Q101" s="57">
        <v>43902</v>
      </c>
      <c r="R101" s="57">
        <v>43933</v>
      </c>
      <c r="S101" s="83">
        <v>410</v>
      </c>
      <c r="T101" s="58"/>
      <c r="U101" s="71" t="s">
        <v>833</v>
      </c>
      <c r="V101" s="58"/>
      <c r="W101" s="58"/>
      <c r="X101" s="58"/>
    </row>
    <row r="102" spans="1:24" ht="27" customHeight="1">
      <c r="A102" s="43" t="s">
        <v>304</v>
      </c>
      <c r="B102" s="24" t="s">
        <v>70</v>
      </c>
      <c r="C102" s="24" t="s">
        <v>71</v>
      </c>
      <c r="D102" s="73" t="s">
        <v>83</v>
      </c>
      <c r="E102" s="49" t="s">
        <v>27</v>
      </c>
      <c r="F102" s="76"/>
      <c r="G102" s="76"/>
      <c r="H102" s="76"/>
      <c r="I102" s="76"/>
      <c r="J102" s="76"/>
      <c r="K102" s="76"/>
      <c r="L102" s="76"/>
      <c r="M102" s="55"/>
      <c r="N102" s="76"/>
      <c r="O102" s="55" t="s">
        <v>84</v>
      </c>
      <c r="P102" s="83">
        <v>4028.23</v>
      </c>
      <c r="Q102" s="57">
        <v>43902</v>
      </c>
      <c r="R102" s="57">
        <v>43914</v>
      </c>
      <c r="S102" s="83">
        <v>4028.23</v>
      </c>
      <c r="T102" s="58"/>
      <c r="U102" s="72" t="s">
        <v>502</v>
      </c>
      <c r="V102" s="58"/>
      <c r="W102" s="58"/>
      <c r="X102" s="58"/>
    </row>
    <row r="103" spans="1:24" ht="27" customHeight="1">
      <c r="A103" s="46" t="s">
        <v>305</v>
      </c>
      <c r="B103" s="47" t="s">
        <v>70</v>
      </c>
      <c r="C103" s="47" t="s">
        <v>71</v>
      </c>
      <c r="D103" s="73" t="s">
        <v>83</v>
      </c>
      <c r="E103" s="49" t="s">
        <v>27</v>
      </c>
      <c r="F103" s="76"/>
      <c r="G103" s="76"/>
      <c r="H103" s="76"/>
      <c r="I103" s="76"/>
      <c r="J103" s="76"/>
      <c r="K103" s="76"/>
      <c r="L103" s="76"/>
      <c r="M103" s="55"/>
      <c r="N103" s="76"/>
      <c r="O103" s="55" t="s">
        <v>84</v>
      </c>
      <c r="P103" s="83">
        <v>4670.67</v>
      </c>
      <c r="Q103" s="57">
        <v>43902</v>
      </c>
      <c r="R103" s="57">
        <v>43921</v>
      </c>
      <c r="S103" s="83">
        <v>4670.67</v>
      </c>
      <c r="T103" s="58"/>
      <c r="U103" s="72" t="s">
        <v>503</v>
      </c>
      <c r="V103" s="58"/>
      <c r="W103" s="58"/>
      <c r="X103" s="58"/>
    </row>
    <row r="104" spans="1:24" ht="27" customHeight="1">
      <c r="A104" s="43" t="s">
        <v>306</v>
      </c>
      <c r="B104" s="24" t="s">
        <v>70</v>
      </c>
      <c r="C104" s="24" t="s">
        <v>71</v>
      </c>
      <c r="D104" s="17" t="s">
        <v>76</v>
      </c>
      <c r="E104" s="26" t="s">
        <v>24</v>
      </c>
      <c r="F104" s="34"/>
      <c r="G104" s="35"/>
      <c r="H104" s="67"/>
      <c r="I104" s="14"/>
      <c r="J104" s="14"/>
      <c r="K104" s="6"/>
      <c r="L104" s="35"/>
      <c r="M104" s="67"/>
      <c r="N104" s="5"/>
      <c r="O104" s="14" t="s">
        <v>79</v>
      </c>
      <c r="P104" s="83">
        <v>750</v>
      </c>
      <c r="Q104" s="57">
        <v>43903</v>
      </c>
      <c r="R104" s="57">
        <v>43903</v>
      </c>
      <c r="S104" s="83">
        <v>750</v>
      </c>
      <c r="T104" s="58"/>
      <c r="U104" s="58"/>
      <c r="V104" s="58"/>
      <c r="W104" s="58"/>
      <c r="X104" s="58"/>
    </row>
    <row r="105" spans="1:24" ht="27" customHeight="1">
      <c r="A105" s="43" t="s">
        <v>458</v>
      </c>
      <c r="B105" s="24"/>
      <c r="C105" s="24"/>
      <c r="D105" s="17" t="s">
        <v>427</v>
      </c>
      <c r="E105" s="26" t="s">
        <v>24</v>
      </c>
      <c r="F105" s="34"/>
      <c r="G105" s="35"/>
      <c r="H105" s="67"/>
      <c r="I105" s="14"/>
      <c r="J105" s="14"/>
      <c r="K105" s="6"/>
      <c r="L105" s="35"/>
      <c r="M105" s="67"/>
      <c r="N105" s="5"/>
      <c r="O105" s="53" t="s">
        <v>310</v>
      </c>
      <c r="P105" s="83">
        <v>402.09</v>
      </c>
      <c r="Q105" s="57">
        <v>43903</v>
      </c>
      <c r="R105" s="57">
        <v>43903</v>
      </c>
      <c r="S105" s="83">
        <v>402.09</v>
      </c>
      <c r="T105" s="58"/>
      <c r="U105" s="58" t="s">
        <v>508</v>
      </c>
      <c r="V105" s="58"/>
      <c r="W105" s="58"/>
      <c r="X105" s="58"/>
    </row>
    <row r="106" spans="1:24" ht="27" customHeight="1">
      <c r="A106" s="43" t="s">
        <v>312</v>
      </c>
      <c r="B106" s="24" t="s">
        <v>70</v>
      </c>
      <c r="C106" s="24" t="s">
        <v>71</v>
      </c>
      <c r="D106" s="17" t="s">
        <v>300</v>
      </c>
      <c r="E106" s="26" t="s">
        <v>24</v>
      </c>
      <c r="F106" s="34"/>
      <c r="G106" s="35"/>
      <c r="H106" s="24"/>
      <c r="I106" s="14"/>
      <c r="J106" s="14"/>
      <c r="K106" s="6"/>
      <c r="L106" s="35"/>
      <c r="M106" s="24"/>
      <c r="N106" s="5"/>
      <c r="O106" s="5" t="s">
        <v>311</v>
      </c>
      <c r="P106" s="83">
        <v>5000</v>
      </c>
      <c r="Q106" s="57">
        <v>43903</v>
      </c>
      <c r="R106" s="57">
        <v>43903</v>
      </c>
      <c r="S106" s="83">
        <v>5000</v>
      </c>
      <c r="T106" s="58"/>
      <c r="U106" s="58"/>
      <c r="V106" s="58"/>
      <c r="W106" s="58"/>
      <c r="X106" s="58"/>
    </row>
    <row r="107" spans="1:24" ht="27" customHeight="1">
      <c r="A107" s="43" t="s">
        <v>308</v>
      </c>
      <c r="B107" s="24" t="s">
        <v>70</v>
      </c>
      <c r="C107" s="24" t="s">
        <v>71</v>
      </c>
      <c r="D107" s="17" t="s">
        <v>309</v>
      </c>
      <c r="E107" s="26" t="s">
        <v>24</v>
      </c>
      <c r="F107" s="34"/>
      <c r="G107" s="35"/>
      <c r="H107" s="28"/>
      <c r="I107" s="14"/>
      <c r="J107" s="5"/>
      <c r="K107" s="6"/>
      <c r="L107" s="35"/>
      <c r="M107" s="28"/>
      <c r="N107" s="5"/>
      <c r="O107" s="5" t="s">
        <v>310</v>
      </c>
      <c r="P107" s="83">
        <v>515.5</v>
      </c>
      <c r="Q107" s="57">
        <v>43903</v>
      </c>
      <c r="R107" s="57">
        <v>43903</v>
      </c>
      <c r="S107" s="83">
        <v>515.5</v>
      </c>
      <c r="T107" s="58"/>
      <c r="U107" s="58" t="s">
        <v>507</v>
      </c>
      <c r="V107" s="58"/>
      <c r="W107" s="58"/>
      <c r="X107" s="58"/>
    </row>
    <row r="108" spans="1:24" ht="27" customHeight="1">
      <c r="A108" s="43" t="s">
        <v>459</v>
      </c>
      <c r="B108" s="24" t="s">
        <v>70</v>
      </c>
      <c r="C108" s="24" t="s">
        <v>71</v>
      </c>
      <c r="D108" s="17" t="s">
        <v>469</v>
      </c>
      <c r="E108" s="26" t="s">
        <v>24</v>
      </c>
      <c r="F108" s="34"/>
      <c r="G108" s="35"/>
      <c r="H108" s="24"/>
      <c r="I108" s="14"/>
      <c r="J108" s="14"/>
      <c r="K108" s="6"/>
      <c r="L108" s="35"/>
      <c r="M108" s="24"/>
      <c r="N108" s="5"/>
      <c r="O108" s="53" t="s">
        <v>470</v>
      </c>
      <c r="P108" s="83">
        <v>131.11</v>
      </c>
      <c r="Q108" s="57">
        <v>43903</v>
      </c>
      <c r="R108" s="57">
        <v>43903</v>
      </c>
      <c r="S108" s="83">
        <v>131.11</v>
      </c>
      <c r="T108" s="58"/>
      <c r="U108" s="58"/>
      <c r="V108" s="58"/>
      <c r="W108" s="58"/>
      <c r="X108" s="58"/>
    </row>
    <row r="109" spans="1:24" ht="27" customHeight="1">
      <c r="A109" s="43" t="s">
        <v>313</v>
      </c>
      <c r="B109" s="24" t="s">
        <v>70</v>
      </c>
      <c r="C109" s="24" t="s">
        <v>71</v>
      </c>
      <c r="D109" s="17" t="s">
        <v>101</v>
      </c>
      <c r="E109" s="26" t="s">
        <v>24</v>
      </c>
      <c r="F109" s="34"/>
      <c r="G109" s="35"/>
      <c r="H109" s="28"/>
      <c r="I109" s="14"/>
      <c r="J109" s="5"/>
      <c r="K109" s="6"/>
      <c r="L109" s="35"/>
      <c r="M109" s="28"/>
      <c r="N109" s="5"/>
      <c r="O109" s="5" t="s">
        <v>102</v>
      </c>
      <c r="P109" s="83">
        <v>326</v>
      </c>
      <c r="Q109" s="57">
        <v>43906</v>
      </c>
      <c r="R109" s="57">
        <v>43910</v>
      </c>
      <c r="S109" s="83">
        <v>326</v>
      </c>
      <c r="T109" s="58"/>
      <c r="U109" s="71" t="s">
        <v>492</v>
      </c>
      <c r="V109" s="58"/>
      <c r="W109" s="58"/>
      <c r="X109" s="58"/>
    </row>
    <row r="110" spans="1:24" ht="27" customHeight="1">
      <c r="A110" s="46" t="s">
        <v>314</v>
      </c>
      <c r="B110" s="47" t="s">
        <v>70</v>
      </c>
      <c r="C110" s="47" t="s">
        <v>71</v>
      </c>
      <c r="D110" s="73" t="s">
        <v>116</v>
      </c>
      <c r="E110" s="49" t="s">
        <v>24</v>
      </c>
      <c r="F110" s="76"/>
      <c r="G110" s="76"/>
      <c r="H110" s="76"/>
      <c r="I110" s="76"/>
      <c r="J110" s="76"/>
      <c r="K110" s="76"/>
      <c r="L110" s="76"/>
      <c r="M110" s="55"/>
      <c r="N110" s="76"/>
      <c r="O110" s="55" t="s">
        <v>117</v>
      </c>
      <c r="P110" s="83">
        <v>370</v>
      </c>
      <c r="Q110" s="57">
        <v>43907</v>
      </c>
      <c r="R110" s="57">
        <v>43907</v>
      </c>
      <c r="S110" s="83">
        <v>370</v>
      </c>
      <c r="T110" s="58"/>
      <c r="U110" s="71" t="s">
        <v>315</v>
      </c>
      <c r="V110" s="58"/>
      <c r="W110" s="58"/>
      <c r="X110" s="58"/>
    </row>
    <row r="111" spans="1:24" ht="27" customHeight="1">
      <c r="A111" s="46" t="s">
        <v>316</v>
      </c>
      <c r="B111" s="47" t="s">
        <v>70</v>
      </c>
      <c r="C111" s="47" t="s">
        <v>71</v>
      </c>
      <c r="D111" s="48" t="s">
        <v>320</v>
      </c>
      <c r="E111" s="49" t="s">
        <v>24</v>
      </c>
      <c r="F111" s="76"/>
      <c r="G111" s="76"/>
      <c r="H111" s="76"/>
      <c r="I111" s="76"/>
      <c r="J111" s="76"/>
      <c r="K111" s="76"/>
      <c r="L111" s="76"/>
      <c r="M111" s="55"/>
      <c r="N111" s="76"/>
      <c r="O111" s="55" t="s">
        <v>317</v>
      </c>
      <c r="P111" s="83">
        <v>320</v>
      </c>
      <c r="Q111" s="57">
        <v>43907</v>
      </c>
      <c r="R111" s="57">
        <v>43907</v>
      </c>
      <c r="S111" s="83">
        <v>320</v>
      </c>
      <c r="T111" s="58"/>
      <c r="U111" s="58"/>
      <c r="V111" s="58"/>
      <c r="W111" s="58"/>
      <c r="X111" s="58"/>
    </row>
    <row r="112" spans="1:24" ht="27" customHeight="1">
      <c r="A112" s="43" t="s">
        <v>318</v>
      </c>
      <c r="B112" s="24" t="s">
        <v>70</v>
      </c>
      <c r="C112" s="24" t="s">
        <v>71</v>
      </c>
      <c r="D112" s="17" t="s">
        <v>319</v>
      </c>
      <c r="E112" s="26" t="s">
        <v>24</v>
      </c>
      <c r="F112" s="34"/>
      <c r="G112" s="35"/>
      <c r="H112" s="28"/>
      <c r="I112" s="14"/>
      <c r="J112" s="55"/>
      <c r="K112" s="6"/>
      <c r="L112" s="35"/>
      <c r="M112" s="28"/>
      <c r="N112" s="5"/>
      <c r="O112" s="55" t="s">
        <v>321</v>
      </c>
      <c r="P112" s="83">
        <v>1680</v>
      </c>
      <c r="Q112" s="57">
        <v>43908</v>
      </c>
      <c r="R112" s="57">
        <v>43920</v>
      </c>
      <c r="S112" s="83">
        <v>1680</v>
      </c>
      <c r="T112" s="58"/>
      <c r="U112" s="71" t="s">
        <v>493</v>
      </c>
      <c r="V112" s="58"/>
      <c r="W112" s="58"/>
      <c r="X112" s="58"/>
    </row>
    <row r="113" spans="1:24" ht="27" customHeight="1">
      <c r="A113" s="43" t="s">
        <v>322</v>
      </c>
      <c r="B113" s="24" t="s">
        <v>70</v>
      </c>
      <c r="C113" s="24" t="s">
        <v>71</v>
      </c>
      <c r="D113" s="17" t="s">
        <v>323</v>
      </c>
      <c r="E113" s="26" t="s">
        <v>24</v>
      </c>
      <c r="F113" s="34"/>
      <c r="G113" s="35"/>
      <c r="H113" s="29"/>
      <c r="I113" s="14"/>
      <c r="J113" s="14"/>
      <c r="K113" s="6"/>
      <c r="L113" s="35"/>
      <c r="M113" s="29"/>
      <c r="N113" s="5"/>
      <c r="O113" s="14" t="s">
        <v>152</v>
      </c>
      <c r="P113" s="83">
        <v>672.13</v>
      </c>
      <c r="Q113" s="57">
        <v>43908</v>
      </c>
      <c r="R113" s="57">
        <v>43908</v>
      </c>
      <c r="S113" s="83">
        <v>672.13</v>
      </c>
      <c r="T113" s="58"/>
      <c r="U113" s="71" t="s">
        <v>484</v>
      </c>
      <c r="V113" s="58"/>
      <c r="W113" s="58"/>
      <c r="X113" s="58"/>
    </row>
    <row r="114" spans="1:24" ht="27" customHeight="1">
      <c r="A114" s="43" t="s">
        <v>324</v>
      </c>
      <c r="B114" s="24" t="s">
        <v>70</v>
      </c>
      <c r="C114" s="24" t="s">
        <v>71</v>
      </c>
      <c r="D114" s="17" t="s">
        <v>326</v>
      </c>
      <c r="E114" s="26" t="s">
        <v>24</v>
      </c>
      <c r="F114" s="34"/>
      <c r="G114" s="35"/>
      <c r="H114" s="30"/>
      <c r="I114" s="14"/>
      <c r="J114" s="14"/>
      <c r="K114" s="6"/>
      <c r="L114" s="35"/>
      <c r="M114" s="30"/>
      <c r="N114" s="5"/>
      <c r="O114" s="14" t="s">
        <v>325</v>
      </c>
      <c r="P114" s="83">
        <v>830</v>
      </c>
      <c r="Q114" s="57">
        <v>43908</v>
      </c>
      <c r="R114" s="57">
        <v>43908</v>
      </c>
      <c r="S114" s="83">
        <v>830</v>
      </c>
      <c r="T114" s="58"/>
      <c r="U114" s="58"/>
      <c r="V114" s="58"/>
      <c r="W114" s="58"/>
      <c r="X114" s="58"/>
    </row>
    <row r="115" spans="1:24" ht="27" customHeight="1">
      <c r="A115" s="46" t="s">
        <v>327</v>
      </c>
      <c r="B115" s="47" t="s">
        <v>70</v>
      </c>
      <c r="C115" s="47" t="s">
        <v>71</v>
      </c>
      <c r="D115" s="73" t="s">
        <v>96</v>
      </c>
      <c r="E115" s="49" t="s">
        <v>24</v>
      </c>
      <c r="F115" s="76"/>
      <c r="G115" s="76"/>
      <c r="H115" s="76"/>
      <c r="I115" s="76"/>
      <c r="J115" s="76"/>
      <c r="K115" s="76"/>
      <c r="L115" s="76"/>
      <c r="M115" s="55"/>
      <c r="N115" s="76"/>
      <c r="O115" s="53" t="s">
        <v>756</v>
      </c>
      <c r="P115" s="83">
        <v>150.85</v>
      </c>
      <c r="Q115" s="57">
        <v>43909</v>
      </c>
      <c r="R115" s="57">
        <v>43909</v>
      </c>
      <c r="S115" s="83">
        <v>150.85</v>
      </c>
      <c r="T115" s="58"/>
      <c r="U115" s="71" t="s">
        <v>328</v>
      </c>
      <c r="V115" s="58"/>
      <c r="W115" s="58"/>
      <c r="X115" s="58"/>
    </row>
    <row r="116" spans="1:24" ht="27" customHeight="1">
      <c r="A116" s="43" t="s">
        <v>331</v>
      </c>
      <c r="B116" s="24" t="s">
        <v>70</v>
      </c>
      <c r="C116" s="24" t="s">
        <v>71</v>
      </c>
      <c r="D116" s="17" t="s">
        <v>332</v>
      </c>
      <c r="E116" s="26" t="s">
        <v>24</v>
      </c>
      <c r="F116" s="34"/>
      <c r="G116" s="35"/>
      <c r="H116" s="28"/>
      <c r="I116" s="14"/>
      <c r="J116" s="5"/>
      <c r="K116" s="6"/>
      <c r="L116" s="35"/>
      <c r="M116" s="28"/>
      <c r="N116" s="5"/>
      <c r="O116" s="5" t="s">
        <v>333</v>
      </c>
      <c r="P116" s="83">
        <v>112</v>
      </c>
      <c r="Q116" s="57">
        <v>43909</v>
      </c>
      <c r="R116" s="57">
        <v>43909</v>
      </c>
      <c r="S116" s="83">
        <v>112</v>
      </c>
      <c r="T116" s="58"/>
      <c r="U116" s="71" t="s">
        <v>467</v>
      </c>
      <c r="V116" s="58"/>
      <c r="W116" s="58"/>
      <c r="X116" s="58"/>
    </row>
    <row r="117" spans="1:24" ht="27" customHeight="1">
      <c r="A117" s="43" t="s">
        <v>329</v>
      </c>
      <c r="B117" s="24" t="s">
        <v>70</v>
      </c>
      <c r="C117" s="24" t="s">
        <v>71</v>
      </c>
      <c r="D117" s="17" t="s">
        <v>330</v>
      </c>
      <c r="E117" s="26" t="s">
        <v>24</v>
      </c>
      <c r="F117" s="34"/>
      <c r="G117" s="35"/>
      <c r="H117" s="24"/>
      <c r="I117" s="14"/>
      <c r="J117" s="5"/>
      <c r="K117" s="6"/>
      <c r="L117" s="35"/>
      <c r="M117" s="24"/>
      <c r="N117" s="5"/>
      <c r="O117" s="5" t="s">
        <v>294</v>
      </c>
      <c r="P117" s="83">
        <v>949.88</v>
      </c>
      <c r="Q117" s="57">
        <v>43909</v>
      </c>
      <c r="R117" s="57">
        <v>43909</v>
      </c>
      <c r="S117" s="83">
        <v>949.88</v>
      </c>
      <c r="T117" s="58"/>
      <c r="U117" s="78" t="s">
        <v>482</v>
      </c>
      <c r="V117" s="58"/>
      <c r="W117" s="58"/>
      <c r="X117" s="58"/>
    </row>
    <row r="118" spans="1:24" ht="27" customHeight="1">
      <c r="A118" s="76" t="s">
        <v>336</v>
      </c>
      <c r="B118" s="47" t="s">
        <v>70</v>
      </c>
      <c r="C118" s="47" t="s">
        <v>71</v>
      </c>
      <c r="D118" s="73" t="s">
        <v>124</v>
      </c>
      <c r="E118" s="49" t="s">
        <v>24</v>
      </c>
      <c r="F118" s="50"/>
      <c r="G118" s="51"/>
      <c r="H118" s="69"/>
      <c r="I118" s="53"/>
      <c r="J118" s="53"/>
      <c r="K118" s="54"/>
      <c r="L118" s="51"/>
      <c r="M118" s="55"/>
      <c r="N118" s="55"/>
      <c r="O118" s="55" t="s">
        <v>113</v>
      </c>
      <c r="P118" s="83">
        <v>2733.6</v>
      </c>
      <c r="Q118" s="57">
        <v>43910</v>
      </c>
      <c r="R118" s="57">
        <v>43910</v>
      </c>
      <c r="S118" s="83">
        <v>2733.6</v>
      </c>
      <c r="T118" s="58"/>
      <c r="U118" s="58" t="s">
        <v>337</v>
      </c>
      <c r="V118" s="58"/>
      <c r="W118" s="58"/>
      <c r="X118" s="58"/>
    </row>
    <row r="119" spans="1:24" ht="27" customHeight="1">
      <c r="A119" s="76" t="s">
        <v>338</v>
      </c>
      <c r="B119" s="47" t="s">
        <v>70</v>
      </c>
      <c r="C119" s="47" t="s">
        <v>71</v>
      </c>
      <c r="D119" s="73" t="s">
        <v>135</v>
      </c>
      <c r="E119" s="49" t="s">
        <v>24</v>
      </c>
      <c r="F119" s="50"/>
      <c r="G119" s="51"/>
      <c r="H119" s="69"/>
      <c r="I119" s="53"/>
      <c r="J119" s="53"/>
      <c r="K119" s="54"/>
      <c r="L119" s="51"/>
      <c r="M119" s="55"/>
      <c r="N119" s="55"/>
      <c r="O119" s="55" t="s">
        <v>136</v>
      </c>
      <c r="P119" s="83">
        <v>2759.4</v>
      </c>
      <c r="Q119" s="57">
        <v>43910</v>
      </c>
      <c r="R119" s="57">
        <v>43910</v>
      </c>
      <c r="S119" s="83">
        <v>2759.4</v>
      </c>
      <c r="T119" s="58"/>
      <c r="U119" s="71" t="s">
        <v>341</v>
      </c>
      <c r="V119" s="58"/>
      <c r="W119" s="58"/>
      <c r="X119" s="58"/>
    </row>
    <row r="120" spans="1:24" ht="27" customHeight="1">
      <c r="A120" s="76" t="s">
        <v>339</v>
      </c>
      <c r="B120" s="47" t="s">
        <v>70</v>
      </c>
      <c r="C120" s="47" t="s">
        <v>71</v>
      </c>
      <c r="D120" s="73" t="s">
        <v>124</v>
      </c>
      <c r="E120" s="49" t="s">
        <v>24</v>
      </c>
      <c r="F120" s="50"/>
      <c r="G120" s="51"/>
      <c r="H120" s="69"/>
      <c r="I120" s="53"/>
      <c r="J120" s="53"/>
      <c r="K120" s="54"/>
      <c r="L120" s="51"/>
      <c r="M120" s="55"/>
      <c r="N120" s="55"/>
      <c r="O120" s="55" t="s">
        <v>108</v>
      </c>
      <c r="P120" s="83">
        <v>4511.77</v>
      </c>
      <c r="Q120" s="57">
        <v>43910</v>
      </c>
      <c r="R120" s="57">
        <v>43910</v>
      </c>
      <c r="S120" s="83">
        <v>4511.77</v>
      </c>
      <c r="T120" s="58"/>
      <c r="U120" s="58" t="s">
        <v>340</v>
      </c>
      <c r="V120" s="58"/>
      <c r="W120" s="58"/>
      <c r="X120" s="58"/>
    </row>
    <row r="121" spans="1:24" ht="27" customHeight="1">
      <c r="A121" s="76" t="s">
        <v>342</v>
      </c>
      <c r="B121" s="47" t="s">
        <v>70</v>
      </c>
      <c r="C121" s="47" t="s">
        <v>71</v>
      </c>
      <c r="D121" s="73" t="s">
        <v>151</v>
      </c>
      <c r="E121" s="49" t="s">
        <v>24</v>
      </c>
      <c r="F121" s="50"/>
      <c r="G121" s="51"/>
      <c r="H121" s="69"/>
      <c r="I121" s="53"/>
      <c r="J121" s="53"/>
      <c r="K121" s="54"/>
      <c r="L121" s="51"/>
      <c r="M121" s="55"/>
      <c r="N121" s="55"/>
      <c r="O121" s="55" t="s">
        <v>157</v>
      </c>
      <c r="P121" s="83">
        <v>243.98</v>
      </c>
      <c r="Q121" s="57">
        <v>43910</v>
      </c>
      <c r="R121" s="57">
        <v>43910</v>
      </c>
      <c r="S121" s="83">
        <v>243.98</v>
      </c>
      <c r="T121" s="58"/>
      <c r="U121" s="72" t="s">
        <v>343</v>
      </c>
      <c r="V121" s="58"/>
      <c r="W121" s="58"/>
      <c r="X121" s="58"/>
    </row>
    <row r="122" spans="1:24" ht="27" customHeight="1">
      <c r="A122" s="76" t="s">
        <v>344</v>
      </c>
      <c r="B122" s="47" t="s">
        <v>70</v>
      </c>
      <c r="C122" s="47" t="s">
        <v>71</v>
      </c>
      <c r="D122" s="73" t="s">
        <v>345</v>
      </c>
      <c r="E122" s="49" t="s">
        <v>24</v>
      </c>
      <c r="F122" s="50"/>
      <c r="G122" s="51"/>
      <c r="H122" s="69"/>
      <c r="I122" s="53"/>
      <c r="J122" s="53"/>
      <c r="K122" s="54"/>
      <c r="L122" s="51"/>
      <c r="M122" s="55"/>
      <c r="N122" s="55"/>
      <c r="O122" s="55" t="s">
        <v>284</v>
      </c>
      <c r="P122" s="83">
        <v>93.44</v>
      </c>
      <c r="Q122" s="57">
        <v>43913</v>
      </c>
      <c r="R122" s="57">
        <v>43913</v>
      </c>
      <c r="S122" s="83">
        <v>93.44</v>
      </c>
      <c r="T122" s="58"/>
      <c r="U122" s="58" t="s">
        <v>346</v>
      </c>
      <c r="V122" s="58"/>
      <c r="W122" s="58"/>
      <c r="X122" s="58"/>
    </row>
    <row r="123" spans="1:24" ht="27" customHeight="1">
      <c r="A123" s="76" t="s">
        <v>347</v>
      </c>
      <c r="B123" s="47" t="s">
        <v>70</v>
      </c>
      <c r="C123" s="47" t="s">
        <v>71</v>
      </c>
      <c r="D123" s="73" t="s">
        <v>124</v>
      </c>
      <c r="E123" s="49" t="s">
        <v>24</v>
      </c>
      <c r="F123" s="50"/>
      <c r="G123" s="51"/>
      <c r="H123" s="69"/>
      <c r="I123" s="53"/>
      <c r="J123" s="53"/>
      <c r="K123" s="54"/>
      <c r="L123" s="51"/>
      <c r="M123" s="55"/>
      <c r="N123" s="55"/>
      <c r="O123" s="55" t="s">
        <v>232</v>
      </c>
      <c r="P123" s="83">
        <v>105</v>
      </c>
      <c r="Q123" s="57">
        <v>43913</v>
      </c>
      <c r="R123" s="57">
        <v>43913</v>
      </c>
      <c r="S123" s="83">
        <v>105</v>
      </c>
      <c r="T123" s="58"/>
      <c r="U123" s="72" t="s">
        <v>348</v>
      </c>
      <c r="V123" s="58"/>
      <c r="W123" s="58"/>
      <c r="X123" s="58"/>
    </row>
    <row r="124" spans="1:24" ht="27" customHeight="1">
      <c r="A124" s="76" t="s">
        <v>349</v>
      </c>
      <c r="B124" s="47" t="s">
        <v>70</v>
      </c>
      <c r="C124" s="47" t="s">
        <v>71</v>
      </c>
      <c r="D124" s="73" t="s">
        <v>124</v>
      </c>
      <c r="E124" s="49" t="s">
        <v>24</v>
      </c>
      <c r="F124" s="50"/>
      <c r="G124" s="51"/>
      <c r="H124" s="69"/>
      <c r="I124" s="53"/>
      <c r="J124" s="53"/>
      <c r="K124" s="54"/>
      <c r="L124" s="51"/>
      <c r="M124" s="55"/>
      <c r="N124" s="55"/>
      <c r="O124" s="55" t="s">
        <v>146</v>
      </c>
      <c r="P124" s="83">
        <v>4569.99</v>
      </c>
      <c r="Q124" s="57">
        <v>43913</v>
      </c>
      <c r="R124" s="57">
        <v>43913</v>
      </c>
      <c r="S124" s="83">
        <v>4569.99</v>
      </c>
      <c r="T124" s="58"/>
      <c r="U124" s="72" t="s">
        <v>350</v>
      </c>
      <c r="V124" s="58"/>
      <c r="W124" s="58"/>
      <c r="X124" s="58"/>
    </row>
    <row r="125" spans="1:24" ht="27" customHeight="1">
      <c r="A125" s="43" t="s">
        <v>430</v>
      </c>
      <c r="B125" s="24" t="s">
        <v>70</v>
      </c>
      <c r="C125" s="24" t="s">
        <v>71</v>
      </c>
      <c r="D125" s="17" t="s">
        <v>253</v>
      </c>
      <c r="E125" s="26" t="s">
        <v>24</v>
      </c>
      <c r="F125" s="34"/>
      <c r="G125" s="35"/>
      <c r="H125" s="28"/>
      <c r="I125" s="14"/>
      <c r="J125" s="14"/>
      <c r="K125" s="6"/>
      <c r="L125" s="35"/>
      <c r="M125" s="28"/>
      <c r="N125" s="5"/>
      <c r="O125" s="5" t="s">
        <v>254</v>
      </c>
      <c r="P125" s="83">
        <v>630</v>
      </c>
      <c r="Q125" s="57">
        <v>43913</v>
      </c>
      <c r="R125" s="57">
        <v>43913</v>
      </c>
      <c r="S125" s="83">
        <v>630</v>
      </c>
      <c r="T125" s="58"/>
      <c r="U125" s="72" t="s">
        <v>639</v>
      </c>
      <c r="V125" s="58"/>
      <c r="W125" s="58"/>
      <c r="X125" s="58"/>
    </row>
    <row r="126" spans="1:24" ht="27" customHeight="1">
      <c r="A126" s="43" t="s">
        <v>460</v>
      </c>
      <c r="B126" s="24" t="s">
        <v>70</v>
      </c>
      <c r="C126" s="24" t="s">
        <v>71</v>
      </c>
      <c r="D126" s="17" t="s">
        <v>461</v>
      </c>
      <c r="E126" s="26" t="s">
        <v>24</v>
      </c>
      <c r="F126" s="34"/>
      <c r="G126" s="35"/>
      <c r="H126" s="28"/>
      <c r="I126" s="14"/>
      <c r="J126" s="14"/>
      <c r="K126" s="6"/>
      <c r="L126" s="35"/>
      <c r="M126" s="28"/>
      <c r="N126" s="5"/>
      <c r="O126" s="5" t="s">
        <v>361</v>
      </c>
      <c r="P126" s="83">
        <v>1191.6</v>
      </c>
      <c r="Q126" s="57">
        <v>43913</v>
      </c>
      <c r="R126" s="57">
        <v>43913</v>
      </c>
      <c r="S126" s="83">
        <f>1188</f>
        <v>1188</v>
      </c>
      <c r="T126" s="58"/>
      <c r="U126" s="72" t="s">
        <v>848</v>
      </c>
      <c r="V126" s="58"/>
      <c r="W126" s="58"/>
      <c r="X126" s="58"/>
    </row>
    <row r="127" spans="1:24" ht="27" customHeight="1">
      <c r="A127" s="76" t="s">
        <v>351</v>
      </c>
      <c r="B127" s="47" t="s">
        <v>70</v>
      </c>
      <c r="C127" s="47" t="s">
        <v>71</v>
      </c>
      <c r="D127" s="73" t="s">
        <v>345</v>
      </c>
      <c r="E127" s="49" t="s">
        <v>24</v>
      </c>
      <c r="F127" s="50"/>
      <c r="G127" s="51"/>
      <c r="H127" s="69"/>
      <c r="I127" s="53"/>
      <c r="J127" s="53"/>
      <c r="K127" s="54"/>
      <c r="L127" s="51"/>
      <c r="M127" s="55"/>
      <c r="N127" s="55"/>
      <c r="O127" s="55" t="s">
        <v>113</v>
      </c>
      <c r="P127" s="83">
        <v>1537.49</v>
      </c>
      <c r="Q127" s="57">
        <v>43914</v>
      </c>
      <c r="R127" s="57">
        <v>43914</v>
      </c>
      <c r="S127" s="83">
        <v>1537.49</v>
      </c>
      <c r="T127" s="58"/>
      <c r="U127" s="58" t="s">
        <v>352</v>
      </c>
      <c r="V127" s="58"/>
      <c r="W127" s="58"/>
      <c r="X127" s="58"/>
    </row>
    <row r="128" spans="1:24" ht="27" customHeight="1">
      <c r="A128" s="76" t="s">
        <v>353</v>
      </c>
      <c r="B128" s="47" t="s">
        <v>70</v>
      </c>
      <c r="C128" s="47" t="s">
        <v>71</v>
      </c>
      <c r="D128" s="73" t="s">
        <v>345</v>
      </c>
      <c r="E128" s="49" t="s">
        <v>24</v>
      </c>
      <c r="F128" s="50"/>
      <c r="G128" s="51"/>
      <c r="H128" s="69"/>
      <c r="I128" s="53"/>
      <c r="J128" s="53"/>
      <c r="K128" s="54"/>
      <c r="L128" s="51"/>
      <c r="M128" s="55"/>
      <c r="N128" s="55"/>
      <c r="O128" s="55" t="s">
        <v>139</v>
      </c>
      <c r="P128" s="83">
        <v>566.96</v>
      </c>
      <c r="Q128" s="57">
        <v>43914</v>
      </c>
      <c r="R128" s="57">
        <v>43914</v>
      </c>
      <c r="S128" s="83">
        <v>566.96</v>
      </c>
      <c r="T128" s="58"/>
      <c r="U128" s="72" t="s">
        <v>354</v>
      </c>
      <c r="V128" s="58"/>
      <c r="W128" s="58"/>
      <c r="X128" s="58"/>
    </row>
    <row r="129" spans="1:24" ht="27" customHeight="1">
      <c r="A129" s="76" t="s">
        <v>355</v>
      </c>
      <c r="B129" s="47" t="s">
        <v>70</v>
      </c>
      <c r="C129" s="47" t="s">
        <v>71</v>
      </c>
      <c r="D129" s="73" t="s">
        <v>345</v>
      </c>
      <c r="E129" s="49" t="s">
        <v>24</v>
      </c>
      <c r="F129" s="50"/>
      <c r="G129" s="51"/>
      <c r="H129" s="69"/>
      <c r="I129" s="53"/>
      <c r="J129" s="53"/>
      <c r="K129" s="54"/>
      <c r="L129" s="51"/>
      <c r="M129" s="55"/>
      <c r="N129" s="55"/>
      <c r="O129" s="55" t="s">
        <v>108</v>
      </c>
      <c r="P129" s="83">
        <v>541.07</v>
      </c>
      <c r="Q129" s="57">
        <v>43914</v>
      </c>
      <c r="R129" s="57">
        <v>43914</v>
      </c>
      <c r="S129" s="83">
        <v>541.07</v>
      </c>
      <c r="T129" s="58"/>
      <c r="U129" s="58" t="s">
        <v>356</v>
      </c>
      <c r="V129" s="58"/>
      <c r="W129" s="58"/>
      <c r="X129" s="58"/>
    </row>
    <row r="130" spans="1:24" ht="27" customHeight="1">
      <c r="A130" s="46" t="s">
        <v>371</v>
      </c>
      <c r="B130" s="47" t="s">
        <v>70</v>
      </c>
      <c r="C130" s="47" t="s">
        <v>71</v>
      </c>
      <c r="D130" s="48" t="s">
        <v>372</v>
      </c>
      <c r="E130" s="49" t="s">
        <v>27</v>
      </c>
      <c r="F130" s="50"/>
      <c r="G130" s="51"/>
      <c r="H130" s="29"/>
      <c r="I130" s="14"/>
      <c r="J130" s="14"/>
      <c r="K130" s="6"/>
      <c r="L130" s="35"/>
      <c r="M130" s="29"/>
      <c r="N130" s="55"/>
      <c r="O130" s="53" t="s">
        <v>152</v>
      </c>
      <c r="P130" s="83">
        <v>423.5</v>
      </c>
      <c r="Q130" s="57">
        <v>43914</v>
      </c>
      <c r="R130" s="57">
        <v>43914</v>
      </c>
      <c r="S130" s="83">
        <v>423.5</v>
      </c>
      <c r="T130" s="58"/>
      <c r="U130" s="71" t="s">
        <v>484</v>
      </c>
      <c r="V130" s="93"/>
      <c r="W130" s="58"/>
      <c r="X130" s="58"/>
    </row>
    <row r="131" spans="1:24" ht="27" customHeight="1">
      <c r="A131" s="46" t="s">
        <v>375</v>
      </c>
      <c r="B131" s="47" t="s">
        <v>70</v>
      </c>
      <c r="C131" s="47" t="s">
        <v>71</v>
      </c>
      <c r="D131" s="48" t="s">
        <v>372</v>
      </c>
      <c r="E131" s="49" t="s">
        <v>24</v>
      </c>
      <c r="F131" s="50"/>
      <c r="G131" s="51"/>
      <c r="H131" s="52"/>
      <c r="I131" s="53"/>
      <c r="J131" s="55"/>
      <c r="K131" s="54"/>
      <c r="L131" s="51"/>
      <c r="M131" s="52"/>
      <c r="N131" s="55"/>
      <c r="O131" s="5" t="s">
        <v>333</v>
      </c>
      <c r="P131" s="83">
        <v>840</v>
      </c>
      <c r="Q131" s="57">
        <v>43914</v>
      </c>
      <c r="R131" s="57">
        <v>43914</v>
      </c>
      <c r="S131" s="83">
        <v>840</v>
      </c>
      <c r="T131" s="58"/>
      <c r="U131" s="71" t="s">
        <v>489</v>
      </c>
      <c r="V131" s="58"/>
      <c r="W131" s="58"/>
      <c r="X131" s="58"/>
    </row>
    <row r="132" spans="1:24" ht="27" customHeight="1">
      <c r="A132" s="76" t="s">
        <v>357</v>
      </c>
      <c r="B132" s="47" t="s">
        <v>70</v>
      </c>
      <c r="C132" s="47" t="s">
        <v>71</v>
      </c>
      <c r="D132" s="73" t="s">
        <v>159</v>
      </c>
      <c r="E132" s="49" t="s">
        <v>24</v>
      </c>
      <c r="F132" s="50"/>
      <c r="G132" s="51"/>
      <c r="H132" s="69"/>
      <c r="I132" s="53"/>
      <c r="J132" s="53"/>
      <c r="K132" s="54"/>
      <c r="L132" s="51"/>
      <c r="M132" s="55"/>
      <c r="N132" s="55"/>
      <c r="O132" s="55" t="s">
        <v>358</v>
      </c>
      <c r="P132" s="83">
        <v>268.22</v>
      </c>
      <c r="Q132" s="57">
        <v>43914</v>
      </c>
      <c r="R132" s="57">
        <v>43914</v>
      </c>
      <c r="S132" s="83">
        <v>268.22</v>
      </c>
      <c r="T132" s="58"/>
      <c r="U132" s="58"/>
      <c r="V132" s="58"/>
      <c r="W132" s="58"/>
      <c r="X132" s="58"/>
    </row>
    <row r="133" spans="1:24" ht="27" customHeight="1">
      <c r="A133" s="76" t="s">
        <v>359</v>
      </c>
      <c r="B133" s="47" t="s">
        <v>70</v>
      </c>
      <c r="C133" s="47" t="s">
        <v>71</v>
      </c>
      <c r="D133" s="73" t="s">
        <v>159</v>
      </c>
      <c r="E133" s="49" t="s">
        <v>24</v>
      </c>
      <c r="F133" s="50"/>
      <c r="G133" s="51"/>
      <c r="H133" s="69"/>
      <c r="I133" s="53"/>
      <c r="J133" s="53"/>
      <c r="K133" s="54"/>
      <c r="L133" s="51"/>
      <c r="M133" s="55"/>
      <c r="N133" s="55"/>
      <c r="O133" s="55" t="s">
        <v>152</v>
      </c>
      <c r="P133" s="83">
        <v>124.92</v>
      </c>
      <c r="Q133" s="57">
        <v>43914</v>
      </c>
      <c r="R133" s="57">
        <v>43914</v>
      </c>
      <c r="S133" s="83">
        <v>124.92</v>
      </c>
      <c r="T133" s="58"/>
      <c r="U133" s="72" t="s">
        <v>360</v>
      </c>
      <c r="V133" s="58"/>
      <c r="W133" s="58"/>
      <c r="X133" s="58"/>
    </row>
    <row r="134" spans="1:24" ht="27" customHeight="1">
      <c r="A134" s="76" t="s">
        <v>362</v>
      </c>
      <c r="B134" s="47" t="s">
        <v>70</v>
      </c>
      <c r="C134" s="47" t="s">
        <v>71</v>
      </c>
      <c r="D134" s="73" t="s">
        <v>363</v>
      </c>
      <c r="E134" s="49" t="s">
        <v>24</v>
      </c>
      <c r="F134" s="50"/>
      <c r="G134" s="51"/>
      <c r="H134" s="69"/>
      <c r="I134" s="53"/>
      <c r="J134" s="53"/>
      <c r="K134" s="54"/>
      <c r="L134" s="51"/>
      <c r="M134" s="55"/>
      <c r="N134" s="55"/>
      <c r="O134" s="55" t="s">
        <v>302</v>
      </c>
      <c r="P134" s="83">
        <v>5760</v>
      </c>
      <c r="Q134" s="57">
        <v>43914</v>
      </c>
      <c r="R134" s="57">
        <v>43914</v>
      </c>
      <c r="S134" s="83">
        <f>907.5+4852.5</f>
        <v>5760</v>
      </c>
      <c r="T134" s="58"/>
      <c r="U134" s="72" t="s">
        <v>364</v>
      </c>
      <c r="V134" s="58"/>
      <c r="W134" s="58"/>
      <c r="X134" s="58"/>
    </row>
    <row r="135" spans="1:24" ht="27" customHeight="1">
      <c r="A135" s="76" t="s">
        <v>365</v>
      </c>
      <c r="B135" s="47" t="s">
        <v>70</v>
      </c>
      <c r="C135" s="47" t="s">
        <v>71</v>
      </c>
      <c r="D135" s="73" t="s">
        <v>159</v>
      </c>
      <c r="E135" s="49" t="s">
        <v>24</v>
      </c>
      <c r="F135" s="50"/>
      <c r="G135" s="51"/>
      <c r="H135" s="69"/>
      <c r="I135" s="53"/>
      <c r="J135" s="53"/>
      <c r="K135" s="54"/>
      <c r="L135" s="51"/>
      <c r="M135" s="55"/>
      <c r="N135" s="55"/>
      <c r="O135" s="55" t="s">
        <v>366</v>
      </c>
      <c r="P135" s="83">
        <v>221.29</v>
      </c>
      <c r="Q135" s="57">
        <v>43914</v>
      </c>
      <c r="R135" s="57">
        <v>43914</v>
      </c>
      <c r="S135" s="83">
        <v>221.29</v>
      </c>
      <c r="T135" s="58"/>
      <c r="U135" s="72" t="s">
        <v>367</v>
      </c>
      <c r="V135" s="58"/>
      <c r="W135" s="58"/>
      <c r="X135" s="58"/>
    </row>
    <row r="136" spans="1:24" ht="27" customHeight="1">
      <c r="A136" s="46" t="s">
        <v>369</v>
      </c>
      <c r="B136" s="47" t="s">
        <v>70</v>
      </c>
      <c r="C136" s="47" t="s">
        <v>71</v>
      </c>
      <c r="D136" s="48" t="s">
        <v>370</v>
      </c>
      <c r="E136" s="49" t="s">
        <v>24</v>
      </c>
      <c r="F136" s="50"/>
      <c r="G136" s="51"/>
      <c r="H136" s="52"/>
      <c r="I136" s="53"/>
      <c r="J136" s="55"/>
      <c r="K136" s="54"/>
      <c r="L136" s="51"/>
      <c r="M136" s="52"/>
      <c r="N136" s="55"/>
      <c r="O136" s="55" t="s">
        <v>301</v>
      </c>
      <c r="P136" s="83">
        <v>750</v>
      </c>
      <c r="Q136" s="57">
        <v>43914</v>
      </c>
      <c r="R136" s="57">
        <v>43920</v>
      </c>
      <c r="S136" s="83">
        <v>750</v>
      </c>
      <c r="T136" s="58"/>
      <c r="U136" s="72" t="s">
        <v>573</v>
      </c>
      <c r="V136" s="58"/>
      <c r="W136" s="58"/>
      <c r="X136" s="58"/>
    </row>
    <row r="137" spans="1:24" ht="27" customHeight="1">
      <c r="A137" s="46" t="s">
        <v>368</v>
      </c>
      <c r="B137" s="47" t="s">
        <v>70</v>
      </c>
      <c r="C137" s="47" t="s">
        <v>71</v>
      </c>
      <c r="D137" s="48" t="s">
        <v>83</v>
      </c>
      <c r="E137" s="49" t="s">
        <v>27</v>
      </c>
      <c r="F137" s="50"/>
      <c r="G137" s="51"/>
      <c r="H137" s="28"/>
      <c r="I137" s="53"/>
      <c r="J137" s="55"/>
      <c r="K137" s="54"/>
      <c r="L137" s="51"/>
      <c r="M137" s="28"/>
      <c r="N137" s="55"/>
      <c r="O137" s="55" t="s">
        <v>84</v>
      </c>
      <c r="P137" s="83">
        <v>4515.44</v>
      </c>
      <c r="Q137" s="57">
        <v>43914</v>
      </c>
      <c r="R137" s="57">
        <v>43928</v>
      </c>
      <c r="S137" s="83">
        <v>4515.44</v>
      </c>
      <c r="T137" s="58"/>
      <c r="U137" s="89" t="s">
        <v>578</v>
      </c>
      <c r="V137" s="90"/>
      <c r="W137" s="58"/>
      <c r="X137" s="58"/>
    </row>
    <row r="138" spans="1:24" ht="27" customHeight="1">
      <c r="A138" s="43" t="s">
        <v>378</v>
      </c>
      <c r="B138" s="24" t="s">
        <v>70</v>
      </c>
      <c r="C138" s="24" t="s">
        <v>71</v>
      </c>
      <c r="D138" s="17" t="s">
        <v>159</v>
      </c>
      <c r="E138" s="49" t="s">
        <v>24</v>
      </c>
      <c r="F138" s="34"/>
      <c r="G138" s="35"/>
      <c r="H138" s="24"/>
      <c r="I138" s="14"/>
      <c r="J138" s="53"/>
      <c r="K138" s="6"/>
      <c r="L138" s="35"/>
      <c r="M138" s="24"/>
      <c r="N138" s="5"/>
      <c r="O138" s="53" t="s">
        <v>152</v>
      </c>
      <c r="P138" s="83">
        <v>5619.24</v>
      </c>
      <c r="Q138" s="57">
        <v>43916</v>
      </c>
      <c r="R138" s="57">
        <v>43920</v>
      </c>
      <c r="S138" s="83">
        <v>5619.24</v>
      </c>
      <c r="T138" s="58"/>
      <c r="U138" s="71" t="s">
        <v>834</v>
      </c>
      <c r="V138" s="58"/>
      <c r="W138" s="58"/>
      <c r="X138" s="58"/>
    </row>
    <row r="139" spans="1:24" ht="27" customHeight="1">
      <c r="A139" s="76" t="s">
        <v>379</v>
      </c>
      <c r="B139" s="47" t="s">
        <v>70</v>
      </c>
      <c r="C139" s="47" t="s">
        <v>71</v>
      </c>
      <c r="D139" s="73" t="s">
        <v>124</v>
      </c>
      <c r="E139" s="49" t="s">
        <v>24</v>
      </c>
      <c r="F139" s="50"/>
      <c r="G139" s="51"/>
      <c r="H139" s="69"/>
      <c r="I139" s="53"/>
      <c r="J139" s="53"/>
      <c r="K139" s="54"/>
      <c r="L139" s="51"/>
      <c r="M139" s="55"/>
      <c r="N139" s="55"/>
      <c r="O139" s="55" t="s">
        <v>380</v>
      </c>
      <c r="P139" s="83">
        <v>222.59</v>
      </c>
      <c r="Q139" s="57">
        <v>43917</v>
      </c>
      <c r="R139" s="57">
        <v>43917</v>
      </c>
      <c r="S139" s="83">
        <v>222.6</v>
      </c>
      <c r="T139" s="58"/>
      <c r="U139" s="58" t="s">
        <v>381</v>
      </c>
      <c r="V139" s="58"/>
      <c r="W139" s="58"/>
      <c r="X139" s="58"/>
    </row>
    <row r="140" spans="1:24" ht="27" customHeight="1">
      <c r="A140" s="43" t="s">
        <v>382</v>
      </c>
      <c r="B140" s="24" t="s">
        <v>70</v>
      </c>
      <c r="C140" s="24" t="s">
        <v>71</v>
      </c>
      <c r="D140" s="17" t="s">
        <v>385</v>
      </c>
      <c r="E140" s="49" t="s">
        <v>24</v>
      </c>
      <c r="F140" s="34"/>
      <c r="G140" s="35"/>
      <c r="H140" s="28"/>
      <c r="I140" s="14"/>
      <c r="J140" s="5"/>
      <c r="K140" s="6"/>
      <c r="L140" s="35"/>
      <c r="M140" s="28"/>
      <c r="N140" s="5"/>
      <c r="O140" s="14" t="s">
        <v>384</v>
      </c>
      <c r="P140" s="83">
        <v>448</v>
      </c>
      <c r="Q140" s="57">
        <v>43917</v>
      </c>
      <c r="R140" s="57">
        <v>43927</v>
      </c>
      <c r="S140" s="83">
        <v>448</v>
      </c>
      <c r="T140" s="58"/>
      <c r="U140" s="58"/>
      <c r="V140" s="58"/>
      <c r="W140" s="58"/>
      <c r="X140" s="58"/>
    </row>
    <row r="141" spans="1:24" ht="27" customHeight="1">
      <c r="A141" s="43" t="s">
        <v>383</v>
      </c>
      <c r="B141" s="24" t="s">
        <v>70</v>
      </c>
      <c r="C141" s="24" t="s">
        <v>71</v>
      </c>
      <c r="D141" s="17" t="s">
        <v>181</v>
      </c>
      <c r="E141" s="49" t="s">
        <v>24</v>
      </c>
      <c r="F141" s="34"/>
      <c r="G141" s="35"/>
      <c r="H141" s="24"/>
      <c r="I141" s="14"/>
      <c r="J141" s="5"/>
      <c r="K141" s="6"/>
      <c r="L141" s="35"/>
      <c r="M141" s="24"/>
      <c r="N141" s="5"/>
      <c r="O141" s="14" t="s">
        <v>182</v>
      </c>
      <c r="P141" s="56">
        <v>350</v>
      </c>
      <c r="Q141" s="57">
        <v>43917</v>
      </c>
      <c r="R141" s="57">
        <v>43923</v>
      </c>
      <c r="S141" s="70"/>
      <c r="T141" s="58"/>
      <c r="U141" s="72" t="s">
        <v>701</v>
      </c>
      <c r="V141" s="58"/>
      <c r="W141" s="58"/>
      <c r="X141" s="58"/>
    </row>
    <row r="142" spans="1:24" ht="27" customHeight="1">
      <c r="A142" s="77" t="s">
        <v>376</v>
      </c>
      <c r="B142" s="47" t="s">
        <v>70</v>
      </c>
      <c r="C142" s="47" t="s">
        <v>71</v>
      </c>
      <c r="D142" s="48" t="s">
        <v>373</v>
      </c>
      <c r="E142" s="49" t="s">
        <v>13</v>
      </c>
      <c r="F142" s="50"/>
      <c r="G142" s="51"/>
      <c r="H142" s="24"/>
      <c r="I142" s="53"/>
      <c r="J142" s="55"/>
      <c r="K142" s="54"/>
      <c r="L142" s="51"/>
      <c r="M142" s="24"/>
      <c r="N142" s="55"/>
      <c r="O142" s="56" t="s">
        <v>374</v>
      </c>
      <c r="P142" s="56" t="s">
        <v>377</v>
      </c>
      <c r="Q142" s="57">
        <v>43921</v>
      </c>
      <c r="R142" s="57">
        <v>44651</v>
      </c>
      <c r="S142" s="70">
        <f>10009.52+10009.52</f>
        <v>20019.04</v>
      </c>
      <c r="T142" s="58"/>
      <c r="U142" s="58"/>
      <c r="V142" s="58"/>
      <c r="W142" s="58"/>
      <c r="X142" s="58"/>
    </row>
    <row r="143" spans="1:24" ht="27" customHeight="1">
      <c r="A143" s="43" t="s">
        <v>386</v>
      </c>
      <c r="B143" s="24" t="s">
        <v>70</v>
      </c>
      <c r="C143" s="24" t="s">
        <v>71</v>
      </c>
      <c r="D143" s="17" t="s">
        <v>387</v>
      </c>
      <c r="E143" s="49" t="s">
        <v>24</v>
      </c>
      <c r="F143" s="34"/>
      <c r="G143" s="35"/>
      <c r="H143" s="24"/>
      <c r="I143" s="14"/>
      <c r="J143" s="14"/>
      <c r="K143" s="6"/>
      <c r="L143" s="35"/>
      <c r="M143" s="24"/>
      <c r="N143" s="5"/>
      <c r="O143" s="14" t="s">
        <v>185</v>
      </c>
      <c r="P143" s="83">
        <v>1020</v>
      </c>
      <c r="Q143" s="57">
        <v>43921</v>
      </c>
      <c r="R143" s="57">
        <v>43923</v>
      </c>
      <c r="S143" s="83">
        <v>1020</v>
      </c>
      <c r="T143" s="58"/>
      <c r="U143" s="58"/>
      <c r="V143" s="58"/>
      <c r="W143" s="58"/>
      <c r="X143" s="58"/>
    </row>
    <row r="144" spans="1:24" ht="27" customHeight="1">
      <c r="A144" s="79" t="s">
        <v>388</v>
      </c>
      <c r="B144" s="47" t="s">
        <v>70</v>
      </c>
      <c r="C144" s="47" t="s">
        <v>71</v>
      </c>
      <c r="D144" s="73" t="s">
        <v>389</v>
      </c>
      <c r="E144" s="49" t="s">
        <v>24</v>
      </c>
      <c r="F144" s="50"/>
      <c r="G144" s="51"/>
      <c r="H144" s="69"/>
      <c r="I144" s="53"/>
      <c r="J144" s="53"/>
      <c r="K144" s="54"/>
      <c r="L144" s="51"/>
      <c r="M144" s="55"/>
      <c r="N144" s="55"/>
      <c r="O144" s="55" t="s">
        <v>122</v>
      </c>
      <c r="P144" s="83">
        <v>1143</v>
      </c>
      <c r="Q144" s="57">
        <v>43921</v>
      </c>
      <c r="R144" s="57">
        <v>43921</v>
      </c>
      <c r="S144" s="83">
        <v>1143</v>
      </c>
      <c r="T144" s="58"/>
      <c r="U144" s="80" t="s">
        <v>462</v>
      </c>
      <c r="V144" s="58"/>
      <c r="W144" s="58"/>
      <c r="X144" s="58"/>
    </row>
    <row r="145" spans="1:24" ht="27" customHeight="1">
      <c r="A145" s="77" t="s">
        <v>659</v>
      </c>
      <c r="B145" s="47" t="s">
        <v>70</v>
      </c>
      <c r="C145" s="47" t="s">
        <v>71</v>
      </c>
      <c r="D145" s="48" t="s">
        <v>662</v>
      </c>
      <c r="E145" s="49" t="s">
        <v>13</v>
      </c>
      <c r="F145" s="50"/>
      <c r="G145" s="51"/>
      <c r="H145" s="47"/>
      <c r="I145" s="53"/>
      <c r="J145" s="55"/>
      <c r="K145" s="54"/>
      <c r="L145" s="51"/>
      <c r="M145" s="47"/>
      <c r="N145" s="5"/>
      <c r="O145" s="14" t="s">
        <v>660</v>
      </c>
      <c r="P145" s="95"/>
      <c r="Q145" s="57">
        <v>43922</v>
      </c>
      <c r="R145" s="57">
        <v>44652</v>
      </c>
      <c r="S145" s="95"/>
      <c r="T145" s="58"/>
      <c r="U145" s="58"/>
      <c r="V145" s="58"/>
      <c r="W145" s="58"/>
      <c r="X145" s="58"/>
    </row>
    <row r="146" spans="1:24" ht="27" customHeight="1">
      <c r="A146" s="77" t="s">
        <v>659</v>
      </c>
      <c r="B146" s="47" t="s">
        <v>70</v>
      </c>
      <c r="C146" s="47" t="s">
        <v>71</v>
      </c>
      <c r="D146" s="48" t="s">
        <v>662</v>
      </c>
      <c r="E146" s="49" t="s">
        <v>13</v>
      </c>
      <c r="F146" s="50"/>
      <c r="G146" s="51"/>
      <c r="H146" s="47"/>
      <c r="I146" s="53"/>
      <c r="J146" s="55" t="s">
        <v>663</v>
      </c>
      <c r="K146" s="54"/>
      <c r="L146" s="51"/>
      <c r="M146" s="47"/>
      <c r="N146" s="5"/>
      <c r="O146" s="14" t="s">
        <v>660</v>
      </c>
      <c r="P146" s="95"/>
      <c r="Q146" s="57">
        <v>43922</v>
      </c>
      <c r="R146" s="57">
        <v>44652</v>
      </c>
      <c r="S146" s="95"/>
      <c r="T146" s="58"/>
      <c r="U146" s="58"/>
      <c r="V146" s="58"/>
      <c r="W146" s="58"/>
      <c r="X146" s="58"/>
    </row>
    <row r="147" spans="1:24" ht="27" customHeight="1">
      <c r="A147" s="77" t="s">
        <v>659</v>
      </c>
      <c r="B147" s="47" t="s">
        <v>70</v>
      </c>
      <c r="C147" s="47" t="s">
        <v>71</v>
      </c>
      <c r="D147" s="48" t="s">
        <v>662</v>
      </c>
      <c r="E147" s="49" t="s">
        <v>13</v>
      </c>
      <c r="F147" s="50"/>
      <c r="G147" s="51"/>
      <c r="H147" s="47"/>
      <c r="I147" s="53"/>
      <c r="J147" s="55" t="s">
        <v>664</v>
      </c>
      <c r="K147" s="54"/>
      <c r="L147" s="51"/>
      <c r="M147" s="47"/>
      <c r="N147" s="5"/>
      <c r="O147" s="14" t="s">
        <v>660</v>
      </c>
      <c r="P147" s="56"/>
      <c r="Q147" s="57">
        <v>43922</v>
      </c>
      <c r="R147" s="57">
        <v>44652</v>
      </c>
      <c r="S147" s="70">
        <f>339150.94+331614.3</f>
        <v>670765.24</v>
      </c>
      <c r="T147" s="58"/>
      <c r="U147" s="71" t="s">
        <v>661</v>
      </c>
      <c r="V147" s="58"/>
      <c r="W147" s="58"/>
      <c r="X147" s="58"/>
    </row>
    <row r="148" spans="1:24" ht="27" customHeight="1">
      <c r="A148" s="43" t="s">
        <v>390</v>
      </c>
      <c r="B148" s="24" t="s">
        <v>70</v>
      </c>
      <c r="C148" s="24" t="s">
        <v>71</v>
      </c>
      <c r="D148" s="17" t="s">
        <v>391</v>
      </c>
      <c r="E148" s="49" t="s">
        <v>24</v>
      </c>
      <c r="F148" s="34"/>
      <c r="G148" s="35"/>
      <c r="H148" s="24"/>
      <c r="I148" s="14"/>
      <c r="J148" s="14" t="s">
        <v>665</v>
      </c>
      <c r="K148" s="6"/>
      <c r="L148" s="35"/>
      <c r="M148" s="24"/>
      <c r="N148" s="5"/>
      <c r="O148" s="14" t="s">
        <v>321</v>
      </c>
      <c r="P148" s="83">
        <v>830</v>
      </c>
      <c r="Q148" s="57">
        <v>43922</v>
      </c>
      <c r="R148" s="57">
        <v>43925</v>
      </c>
      <c r="S148" s="83">
        <v>830</v>
      </c>
      <c r="T148" s="58"/>
      <c r="U148" s="58"/>
      <c r="V148" s="58"/>
      <c r="W148" s="58"/>
      <c r="X148" s="58"/>
    </row>
    <row r="149" spans="1:24" ht="27" customHeight="1">
      <c r="A149" s="92" t="s">
        <v>392</v>
      </c>
      <c r="B149" s="24" t="s">
        <v>70</v>
      </c>
      <c r="C149" s="24" t="s">
        <v>71</v>
      </c>
      <c r="D149" s="17" t="s">
        <v>395</v>
      </c>
      <c r="E149" s="49" t="s">
        <v>13</v>
      </c>
      <c r="F149" s="34"/>
      <c r="G149" s="35"/>
      <c r="H149" s="24"/>
      <c r="I149" s="14"/>
      <c r="J149" s="55"/>
      <c r="K149" s="6"/>
      <c r="L149" s="35"/>
      <c r="M149" s="24"/>
      <c r="N149" s="5"/>
      <c r="O149" s="55" t="s">
        <v>393</v>
      </c>
      <c r="P149" s="56">
        <v>469385.28</v>
      </c>
      <c r="Q149" s="57">
        <v>43922</v>
      </c>
      <c r="R149" s="57">
        <v>44652</v>
      </c>
      <c r="S149" s="70">
        <f>2885.18+26508.27</f>
        <v>29393.45</v>
      </c>
      <c r="T149" s="58"/>
      <c r="U149" s="71" t="s">
        <v>835</v>
      </c>
      <c r="V149" s="58"/>
      <c r="W149" s="58"/>
      <c r="X149" s="58"/>
    </row>
    <row r="150" spans="1:24" ht="27" customHeight="1">
      <c r="A150" s="43">
        <v>8187857159</v>
      </c>
      <c r="B150" s="24" t="s">
        <v>70</v>
      </c>
      <c r="C150" s="24" t="s">
        <v>71</v>
      </c>
      <c r="D150" s="17" t="s">
        <v>396</v>
      </c>
      <c r="E150" s="49" t="s">
        <v>13</v>
      </c>
      <c r="F150" s="34"/>
      <c r="G150" s="35"/>
      <c r="H150" s="24"/>
      <c r="I150" s="14"/>
      <c r="J150" s="14"/>
      <c r="K150" s="6"/>
      <c r="L150" s="35"/>
      <c r="M150" s="24"/>
      <c r="N150" s="5"/>
      <c r="O150" s="14" t="s">
        <v>394</v>
      </c>
      <c r="P150" s="95"/>
      <c r="Q150" s="96"/>
      <c r="R150" s="96"/>
      <c r="S150" s="95"/>
      <c r="T150" s="58"/>
      <c r="U150" s="58"/>
      <c r="V150" s="58"/>
      <c r="W150" s="58"/>
      <c r="X150" s="58"/>
    </row>
    <row r="151" spans="1:24" ht="27" customHeight="1">
      <c r="A151" s="76" t="s">
        <v>397</v>
      </c>
      <c r="B151" s="24" t="s">
        <v>70</v>
      </c>
      <c r="C151" s="24" t="s">
        <v>71</v>
      </c>
      <c r="D151" s="73" t="s">
        <v>398</v>
      </c>
      <c r="E151" s="49" t="s">
        <v>24</v>
      </c>
      <c r="F151" s="34"/>
      <c r="G151" s="35"/>
      <c r="H151" s="28"/>
      <c r="I151" s="14"/>
      <c r="J151" s="14"/>
      <c r="K151" s="6"/>
      <c r="L151" s="35"/>
      <c r="M151" s="55"/>
      <c r="N151" s="5"/>
      <c r="O151" s="55" t="s">
        <v>256</v>
      </c>
      <c r="P151" s="83">
        <v>5490</v>
      </c>
      <c r="Q151" s="57">
        <v>43923</v>
      </c>
      <c r="R151" s="57">
        <v>43923</v>
      </c>
      <c r="S151" s="83">
        <v>5490</v>
      </c>
      <c r="T151" s="58"/>
      <c r="U151" s="71" t="s">
        <v>399</v>
      </c>
      <c r="V151" s="58"/>
      <c r="W151" s="58"/>
      <c r="X151" s="58"/>
    </row>
    <row r="152" spans="1:24" ht="27" customHeight="1">
      <c r="A152" s="46" t="s">
        <v>400</v>
      </c>
      <c r="B152" s="47" t="s">
        <v>70</v>
      </c>
      <c r="C152" s="47" t="s">
        <v>71</v>
      </c>
      <c r="D152" s="48" t="s">
        <v>401</v>
      </c>
      <c r="E152" s="49" t="s">
        <v>27</v>
      </c>
      <c r="F152" s="50"/>
      <c r="G152" s="51"/>
      <c r="H152" s="24"/>
      <c r="I152" s="53"/>
      <c r="J152" s="14"/>
      <c r="K152" s="54"/>
      <c r="L152" s="51"/>
      <c r="M152" s="24"/>
      <c r="N152" s="55"/>
      <c r="O152" s="55" t="s">
        <v>84</v>
      </c>
      <c r="P152" s="83">
        <v>4531.66</v>
      </c>
      <c r="Q152" s="57">
        <v>43923</v>
      </c>
      <c r="R152" s="57">
        <v>43935</v>
      </c>
      <c r="S152" s="83">
        <v>4531.66</v>
      </c>
      <c r="T152" s="58"/>
      <c r="U152" s="89" t="s">
        <v>579</v>
      </c>
      <c r="V152" s="90"/>
      <c r="W152" s="58"/>
      <c r="X152" s="58"/>
    </row>
    <row r="153" spans="1:24" ht="27" customHeight="1">
      <c r="A153" s="46" t="s">
        <v>403</v>
      </c>
      <c r="B153" s="47" t="s">
        <v>70</v>
      </c>
      <c r="C153" s="47" t="s">
        <v>71</v>
      </c>
      <c r="D153" s="48" t="s">
        <v>404</v>
      </c>
      <c r="E153" s="49" t="s">
        <v>24</v>
      </c>
      <c r="F153" s="50"/>
      <c r="G153" s="51"/>
      <c r="H153" s="24"/>
      <c r="I153" s="53"/>
      <c r="J153" s="14"/>
      <c r="K153" s="54"/>
      <c r="L153" s="51"/>
      <c r="M153" s="24"/>
      <c r="N153" s="55"/>
      <c r="O153" s="55" t="s">
        <v>234</v>
      </c>
      <c r="P153" s="56">
        <v>94.83</v>
      </c>
      <c r="Q153" s="57">
        <v>43923</v>
      </c>
      <c r="R153" s="57">
        <v>43931</v>
      </c>
      <c r="S153" s="70"/>
      <c r="T153" s="58"/>
      <c r="U153" s="58"/>
      <c r="V153" s="58"/>
      <c r="W153" s="58"/>
      <c r="X153" s="58"/>
    </row>
    <row r="154" spans="1:24" ht="27" customHeight="1">
      <c r="A154" s="46" t="s">
        <v>402</v>
      </c>
      <c r="B154" s="47" t="s">
        <v>70</v>
      </c>
      <c r="C154" s="47" t="s">
        <v>71</v>
      </c>
      <c r="D154" s="48" t="s">
        <v>169</v>
      </c>
      <c r="E154" s="49" t="s">
        <v>24</v>
      </c>
      <c r="F154" s="50"/>
      <c r="G154" s="51"/>
      <c r="H154" s="52"/>
      <c r="I154" s="53"/>
      <c r="J154" s="55"/>
      <c r="K154" s="54"/>
      <c r="L154" s="51"/>
      <c r="M154" s="52"/>
      <c r="N154" s="55"/>
      <c r="O154" s="14" t="s">
        <v>444</v>
      </c>
      <c r="P154" s="83">
        <v>23.69</v>
      </c>
      <c r="Q154" s="57">
        <v>43923</v>
      </c>
      <c r="R154" s="57">
        <v>43931</v>
      </c>
      <c r="S154" s="83">
        <v>23.69</v>
      </c>
      <c r="T154" s="58"/>
      <c r="U154" s="58"/>
      <c r="V154" s="58"/>
      <c r="W154" s="58"/>
      <c r="X154" s="58"/>
    </row>
    <row r="155" spans="1:24" ht="27" customHeight="1">
      <c r="A155" s="43" t="s">
        <v>405</v>
      </c>
      <c r="B155" s="24" t="s">
        <v>70</v>
      </c>
      <c r="C155" s="24" t="s">
        <v>71</v>
      </c>
      <c r="D155" s="48" t="s">
        <v>401</v>
      </c>
      <c r="E155" s="49" t="s">
        <v>27</v>
      </c>
      <c r="F155" s="34"/>
      <c r="G155" s="35"/>
      <c r="H155" s="24"/>
      <c r="I155" s="14"/>
      <c r="J155" s="14"/>
      <c r="K155" s="6"/>
      <c r="L155" s="35"/>
      <c r="M155" s="24"/>
      <c r="N155" s="5"/>
      <c r="O155" s="55" t="s">
        <v>84</v>
      </c>
      <c r="P155" s="83">
        <v>4388.42</v>
      </c>
      <c r="Q155" s="57">
        <v>43929</v>
      </c>
      <c r="R155" s="57">
        <v>43942</v>
      </c>
      <c r="S155" s="83">
        <v>4388.42</v>
      </c>
      <c r="T155" s="58"/>
      <c r="U155" s="89" t="s">
        <v>580</v>
      </c>
      <c r="V155" s="58"/>
      <c r="W155" s="58"/>
      <c r="X155" s="58"/>
    </row>
    <row r="156" spans="1:24" ht="27" customHeight="1">
      <c r="A156" s="43" t="s">
        <v>406</v>
      </c>
      <c r="B156" s="24" t="s">
        <v>70</v>
      </c>
      <c r="C156" s="24" t="s">
        <v>71</v>
      </c>
      <c r="D156" s="17" t="s">
        <v>407</v>
      </c>
      <c r="E156" s="49" t="s">
        <v>24</v>
      </c>
      <c r="F156" s="34"/>
      <c r="G156" s="35"/>
      <c r="H156" s="24"/>
      <c r="I156" s="14"/>
      <c r="J156" s="14"/>
      <c r="K156" s="6"/>
      <c r="L156" s="35"/>
      <c r="M156" s="24"/>
      <c r="N156" s="5"/>
      <c r="O156" s="14" t="s">
        <v>311</v>
      </c>
      <c r="P156" s="83">
        <v>120</v>
      </c>
      <c r="Q156" s="57">
        <v>43929</v>
      </c>
      <c r="R156" s="57">
        <v>43929</v>
      </c>
      <c r="S156" s="83">
        <v>120</v>
      </c>
      <c r="T156" s="58"/>
      <c r="U156" s="58"/>
      <c r="V156" s="58"/>
      <c r="W156" s="58"/>
      <c r="X156" s="58"/>
    </row>
    <row r="157" spans="1:24" ht="27" customHeight="1">
      <c r="A157" s="76" t="s">
        <v>408</v>
      </c>
      <c r="B157" s="47" t="s">
        <v>70</v>
      </c>
      <c r="C157" s="47" t="s">
        <v>71</v>
      </c>
      <c r="D157" s="73" t="s">
        <v>409</v>
      </c>
      <c r="E157" s="49" t="s">
        <v>24</v>
      </c>
      <c r="F157" s="50"/>
      <c r="G157" s="51"/>
      <c r="H157" s="69"/>
      <c r="I157" s="53"/>
      <c r="J157" s="53"/>
      <c r="K157" s="54"/>
      <c r="L157" s="51"/>
      <c r="M157" s="55"/>
      <c r="N157" s="55"/>
      <c r="O157" s="55" t="s">
        <v>302</v>
      </c>
      <c r="P157" s="83">
        <v>1640</v>
      </c>
      <c r="Q157" s="57">
        <v>43930</v>
      </c>
      <c r="R157" s="57">
        <v>43930</v>
      </c>
      <c r="S157" s="83">
        <v>1640</v>
      </c>
      <c r="T157" s="58"/>
      <c r="U157" s="71" t="s">
        <v>410</v>
      </c>
      <c r="V157" s="58"/>
      <c r="W157" s="58"/>
      <c r="X157" s="58"/>
    </row>
    <row r="158" spans="1:24" ht="27" customHeight="1">
      <c r="A158" s="43" t="s">
        <v>411</v>
      </c>
      <c r="B158" s="24" t="s">
        <v>70</v>
      </c>
      <c r="C158" s="24" t="s">
        <v>71</v>
      </c>
      <c r="D158" s="17" t="s">
        <v>413</v>
      </c>
      <c r="E158" s="49" t="s">
        <v>24</v>
      </c>
      <c r="F158" s="34"/>
      <c r="G158" s="35"/>
      <c r="H158" s="28"/>
      <c r="I158" s="14"/>
      <c r="J158" s="53"/>
      <c r="K158" s="6"/>
      <c r="L158" s="35"/>
      <c r="M158" s="28"/>
      <c r="N158" s="5"/>
      <c r="O158" s="53" t="s">
        <v>412</v>
      </c>
      <c r="P158" s="83">
        <v>4068</v>
      </c>
      <c r="Q158" s="57">
        <v>43930</v>
      </c>
      <c r="R158" s="57">
        <v>43951</v>
      </c>
      <c r="S158" s="83">
        <v>4068</v>
      </c>
      <c r="T158" s="58"/>
      <c r="U158" s="58"/>
      <c r="V158" s="58"/>
      <c r="W158" s="58"/>
      <c r="X158" s="58"/>
    </row>
    <row r="159" spans="1:24" ht="27" customHeight="1">
      <c r="A159" s="43" t="s">
        <v>414</v>
      </c>
      <c r="B159" s="24" t="s">
        <v>70</v>
      </c>
      <c r="C159" s="24" t="s">
        <v>71</v>
      </c>
      <c r="D159" s="17" t="s">
        <v>415</v>
      </c>
      <c r="E159" s="49" t="s">
        <v>24</v>
      </c>
      <c r="F159" s="34"/>
      <c r="G159" s="35"/>
      <c r="H159" s="24"/>
      <c r="I159" s="14"/>
      <c r="J159" s="14"/>
      <c r="K159" s="6"/>
      <c r="L159" s="35"/>
      <c r="M159" s="24"/>
      <c r="N159" s="5"/>
      <c r="O159" s="14" t="s">
        <v>152</v>
      </c>
      <c r="P159" s="83">
        <v>1852.35</v>
      </c>
      <c r="Q159" s="57">
        <v>43930</v>
      </c>
      <c r="R159" s="57">
        <v>43952</v>
      </c>
      <c r="S159" s="83">
        <v>1852.35</v>
      </c>
      <c r="T159" s="58"/>
      <c r="U159" s="71" t="s">
        <v>585</v>
      </c>
      <c r="V159" s="58"/>
      <c r="W159" s="58"/>
      <c r="X159" s="58"/>
    </row>
    <row r="160" spans="1:24" ht="27" customHeight="1">
      <c r="A160" s="43" t="s">
        <v>416</v>
      </c>
      <c r="B160" s="24" t="s">
        <v>70</v>
      </c>
      <c r="C160" s="24" t="s">
        <v>71</v>
      </c>
      <c r="D160" s="17" t="s">
        <v>432</v>
      </c>
      <c r="E160" s="49" t="s">
        <v>24</v>
      </c>
      <c r="F160" s="34"/>
      <c r="G160" s="35"/>
      <c r="H160" s="24"/>
      <c r="I160" s="14"/>
      <c r="J160" s="5"/>
      <c r="K160" s="6"/>
      <c r="L160" s="35"/>
      <c r="M160" s="24"/>
      <c r="N160" s="5"/>
      <c r="O160" s="14" t="s">
        <v>417</v>
      </c>
      <c r="P160" s="83">
        <v>525</v>
      </c>
      <c r="Q160" s="57">
        <v>43930</v>
      </c>
      <c r="R160" s="57">
        <v>43952</v>
      </c>
      <c r="S160" s="83">
        <v>525</v>
      </c>
      <c r="T160" s="58"/>
      <c r="U160" s="58"/>
      <c r="V160" s="58"/>
      <c r="W160" s="58"/>
      <c r="X160" s="58"/>
    </row>
    <row r="161" spans="1:24" ht="27" customHeight="1">
      <c r="A161" s="43" t="s">
        <v>418</v>
      </c>
      <c r="B161" s="24" t="s">
        <v>70</v>
      </c>
      <c r="C161" s="24" t="s">
        <v>71</v>
      </c>
      <c r="D161" s="17" t="s">
        <v>419</v>
      </c>
      <c r="E161" s="49" t="s">
        <v>24</v>
      </c>
      <c r="F161" s="34"/>
      <c r="G161" s="35"/>
      <c r="H161" s="24"/>
      <c r="I161" s="14"/>
      <c r="J161" s="5"/>
      <c r="K161" s="6"/>
      <c r="L161" s="35"/>
      <c r="M161" s="24"/>
      <c r="N161" s="5"/>
      <c r="O161" s="5" t="s">
        <v>420</v>
      </c>
      <c r="P161" s="83">
        <v>700</v>
      </c>
      <c r="Q161" s="57">
        <v>43930</v>
      </c>
      <c r="R161" s="57">
        <v>43930</v>
      </c>
      <c r="S161" s="83">
        <v>700</v>
      </c>
      <c r="T161" s="58"/>
      <c r="U161" s="58"/>
      <c r="V161" s="58"/>
      <c r="W161" s="58"/>
      <c r="X161" s="58"/>
    </row>
    <row r="162" spans="1:24" ht="27" customHeight="1">
      <c r="A162" s="43" t="s">
        <v>421</v>
      </c>
      <c r="B162" s="24" t="s">
        <v>70</v>
      </c>
      <c r="C162" s="24" t="s">
        <v>71</v>
      </c>
      <c r="D162" s="48" t="s">
        <v>401</v>
      </c>
      <c r="E162" s="49" t="s">
        <v>27</v>
      </c>
      <c r="F162" s="50"/>
      <c r="G162" s="51"/>
      <c r="H162" s="24"/>
      <c r="I162" s="53"/>
      <c r="J162" s="14"/>
      <c r="K162" s="54"/>
      <c r="L162" s="51"/>
      <c r="M162" s="24"/>
      <c r="N162" s="55"/>
      <c r="O162" s="55" t="s">
        <v>84</v>
      </c>
      <c r="P162" s="83">
        <v>5432.63</v>
      </c>
      <c r="Q162" s="57">
        <v>43935</v>
      </c>
      <c r="R162" s="57">
        <v>43949</v>
      </c>
      <c r="S162" s="83">
        <v>5432.63</v>
      </c>
      <c r="T162" s="58"/>
      <c r="U162" s="89" t="s">
        <v>581</v>
      </c>
      <c r="V162" s="58"/>
      <c r="W162" s="58"/>
      <c r="X162" s="58"/>
    </row>
    <row r="163" spans="1:24" ht="27" customHeight="1">
      <c r="A163" s="43" t="s">
        <v>422</v>
      </c>
      <c r="B163" s="24" t="s">
        <v>70</v>
      </c>
      <c r="C163" s="24" t="s">
        <v>71</v>
      </c>
      <c r="D163" s="17" t="s">
        <v>424</v>
      </c>
      <c r="E163" s="26" t="s">
        <v>24</v>
      </c>
      <c r="F163" s="34"/>
      <c r="G163" s="35"/>
      <c r="H163" s="24"/>
      <c r="I163" s="14"/>
      <c r="J163" s="5"/>
      <c r="K163" s="6"/>
      <c r="L163" s="35"/>
      <c r="M163" s="24"/>
      <c r="N163" s="5"/>
      <c r="O163" s="5" t="s">
        <v>423</v>
      </c>
      <c r="P163" s="83">
        <v>431</v>
      </c>
      <c r="Q163" s="57">
        <v>43935</v>
      </c>
      <c r="R163" s="57">
        <v>43951</v>
      </c>
      <c r="S163" s="83">
        <v>431</v>
      </c>
      <c r="T163" s="58"/>
      <c r="U163" s="58"/>
      <c r="V163" s="58"/>
      <c r="W163" s="58"/>
      <c r="X163" s="58"/>
    </row>
    <row r="164" spans="1:24" ht="27" customHeight="1">
      <c r="A164" s="43" t="s">
        <v>855</v>
      </c>
      <c r="B164" s="24" t="s">
        <v>70</v>
      </c>
      <c r="C164" s="24" t="s">
        <v>71</v>
      </c>
      <c r="D164" s="17" t="s">
        <v>425</v>
      </c>
      <c r="E164" s="26" t="s">
        <v>24</v>
      </c>
      <c r="F164" s="34"/>
      <c r="G164" s="35"/>
      <c r="H164" s="24"/>
      <c r="I164" s="14"/>
      <c r="J164" s="5"/>
      <c r="K164" s="6"/>
      <c r="L164" s="35"/>
      <c r="M164" s="24"/>
      <c r="N164" s="5"/>
      <c r="O164" s="5" t="s">
        <v>152</v>
      </c>
      <c r="P164" s="83">
        <v>3300</v>
      </c>
      <c r="Q164" s="57">
        <v>43935</v>
      </c>
      <c r="R164" s="57">
        <v>43951</v>
      </c>
      <c r="S164" s="83">
        <v>3300</v>
      </c>
      <c r="T164" s="58"/>
      <c r="U164" s="71" t="s">
        <v>585</v>
      </c>
      <c r="V164" s="58"/>
      <c r="W164" s="58"/>
      <c r="X164" s="58"/>
    </row>
    <row r="165" spans="1:24" ht="27" customHeight="1">
      <c r="A165" s="43" t="s">
        <v>426</v>
      </c>
      <c r="B165" s="24" t="s">
        <v>70</v>
      </c>
      <c r="C165" s="24" t="s">
        <v>71</v>
      </c>
      <c r="D165" s="17" t="s">
        <v>427</v>
      </c>
      <c r="E165" s="26" t="s">
        <v>24</v>
      </c>
      <c r="F165" s="34"/>
      <c r="G165" s="35"/>
      <c r="H165" s="24"/>
      <c r="I165" s="14"/>
      <c r="J165" s="5"/>
      <c r="K165" s="6"/>
      <c r="L165" s="35"/>
      <c r="M165" s="24"/>
      <c r="N165" s="5"/>
      <c r="O165" s="5" t="s">
        <v>310</v>
      </c>
      <c r="P165" s="83">
        <v>168</v>
      </c>
      <c r="Q165" s="57">
        <v>43935</v>
      </c>
      <c r="R165" s="57">
        <v>43951</v>
      </c>
      <c r="S165" s="83">
        <v>168</v>
      </c>
      <c r="T165" s="58"/>
      <c r="U165" s="58"/>
      <c r="V165" s="58"/>
      <c r="W165" s="58"/>
      <c r="X165" s="58"/>
    </row>
    <row r="166" spans="1:24" ht="27" customHeight="1">
      <c r="A166" s="43" t="s">
        <v>433</v>
      </c>
      <c r="B166" s="24" t="s">
        <v>70</v>
      </c>
      <c r="C166" s="24" t="s">
        <v>71</v>
      </c>
      <c r="D166" s="17" t="s">
        <v>434</v>
      </c>
      <c r="E166" s="26" t="s">
        <v>24</v>
      </c>
      <c r="F166" s="34"/>
      <c r="G166" s="35"/>
      <c r="H166" s="24"/>
      <c r="I166" s="14"/>
      <c r="J166" s="14"/>
      <c r="K166" s="6"/>
      <c r="L166" s="35"/>
      <c r="M166" s="24"/>
      <c r="N166" s="5"/>
      <c r="O166" s="5" t="s">
        <v>152</v>
      </c>
      <c r="P166" s="83">
        <v>450</v>
      </c>
      <c r="Q166" s="57">
        <v>43937</v>
      </c>
      <c r="R166" s="57">
        <v>43941</v>
      </c>
      <c r="S166" s="83">
        <v>450</v>
      </c>
      <c r="T166" s="58"/>
      <c r="U166" s="71" t="s">
        <v>585</v>
      </c>
      <c r="V166" s="58"/>
      <c r="W166" s="58"/>
      <c r="X166" s="58"/>
    </row>
    <row r="167" spans="1:24" ht="27" customHeight="1">
      <c r="A167" s="92" t="s">
        <v>435</v>
      </c>
      <c r="B167" s="24" t="s">
        <v>70</v>
      </c>
      <c r="C167" s="24" t="s">
        <v>71</v>
      </c>
      <c r="D167" s="17" t="s">
        <v>845</v>
      </c>
      <c r="E167" s="26" t="s">
        <v>13</v>
      </c>
      <c r="F167" s="34"/>
      <c r="G167" s="35"/>
      <c r="H167" s="24"/>
      <c r="I167" s="14"/>
      <c r="J167" s="5"/>
      <c r="K167" s="6"/>
      <c r="L167" s="35"/>
      <c r="M167" s="24"/>
      <c r="N167" s="5"/>
      <c r="O167" s="5" t="s">
        <v>301</v>
      </c>
      <c r="P167" s="56">
        <v>16485.38</v>
      </c>
      <c r="Q167" s="57">
        <v>43938</v>
      </c>
      <c r="R167" s="57">
        <v>44303</v>
      </c>
      <c r="S167" s="70">
        <f>1695.38+3030+3030</f>
        <v>7755.38</v>
      </c>
      <c r="T167" s="58"/>
      <c r="U167" s="58"/>
      <c r="V167" s="58"/>
      <c r="W167" s="58"/>
      <c r="X167" s="58"/>
    </row>
    <row r="168" spans="1:24" ht="27" customHeight="1">
      <c r="A168" s="92" t="s">
        <v>435</v>
      </c>
      <c r="B168" s="24" t="s">
        <v>70</v>
      </c>
      <c r="C168" s="24" t="s">
        <v>71</v>
      </c>
      <c r="D168" s="17" t="s">
        <v>846</v>
      </c>
      <c r="E168" s="26" t="s">
        <v>13</v>
      </c>
      <c r="F168" s="34"/>
      <c r="G168" s="35"/>
      <c r="H168" s="24"/>
      <c r="I168" s="14"/>
      <c r="J168" s="5"/>
      <c r="K168" s="6"/>
      <c r="L168" s="35"/>
      <c r="M168" s="24"/>
      <c r="N168" s="5"/>
      <c r="O168" s="5" t="s">
        <v>301</v>
      </c>
      <c r="P168" s="56">
        <v>30654.46</v>
      </c>
      <c r="Q168" s="57">
        <v>43938</v>
      </c>
      <c r="R168" s="57">
        <v>44303</v>
      </c>
      <c r="S168" s="70">
        <f>2434.19</f>
        <v>2434.19</v>
      </c>
      <c r="T168" s="58"/>
      <c r="U168" s="58"/>
      <c r="V168" s="58"/>
      <c r="W168" s="58"/>
      <c r="X168" s="58"/>
    </row>
    <row r="169" spans="1:24" ht="27" customHeight="1">
      <c r="A169" s="46" t="s">
        <v>436</v>
      </c>
      <c r="B169" s="47" t="s">
        <v>70</v>
      </c>
      <c r="C169" s="47" t="s">
        <v>71</v>
      </c>
      <c r="D169" s="48" t="s">
        <v>298</v>
      </c>
      <c r="E169" s="49" t="s">
        <v>24</v>
      </c>
      <c r="F169" s="50"/>
      <c r="G169" s="51"/>
      <c r="H169" s="47"/>
      <c r="I169" s="53"/>
      <c r="J169" s="55"/>
      <c r="K169" s="54"/>
      <c r="L169" s="51"/>
      <c r="M169" s="47"/>
      <c r="N169" s="55"/>
      <c r="O169" s="53" t="s">
        <v>195</v>
      </c>
      <c r="P169" s="83">
        <v>499.2</v>
      </c>
      <c r="Q169" s="57">
        <v>43941</v>
      </c>
      <c r="R169" s="57">
        <v>43941</v>
      </c>
      <c r="S169" s="83">
        <v>499.2</v>
      </c>
      <c r="T169" s="58"/>
      <c r="U169" s="78" t="s">
        <v>137</v>
      </c>
      <c r="V169" s="58"/>
      <c r="W169" s="58"/>
      <c r="X169" s="58"/>
    </row>
    <row r="170" spans="1:24" ht="27" customHeight="1">
      <c r="A170" s="46" t="s">
        <v>437</v>
      </c>
      <c r="B170" s="47" t="s">
        <v>70</v>
      </c>
      <c r="C170" s="47" t="s">
        <v>71</v>
      </c>
      <c r="D170" s="48" t="s">
        <v>86</v>
      </c>
      <c r="E170" s="49" t="s">
        <v>24</v>
      </c>
      <c r="F170" s="50"/>
      <c r="G170" s="51"/>
      <c r="H170" s="47"/>
      <c r="I170" s="53"/>
      <c r="J170" s="53"/>
      <c r="K170" s="54"/>
      <c r="L170" s="51"/>
      <c r="M170" s="47"/>
      <c r="N170" s="55"/>
      <c r="O170" s="53" t="s">
        <v>155</v>
      </c>
      <c r="P170" s="83">
        <v>3483.77</v>
      </c>
      <c r="Q170" s="57">
        <v>43941</v>
      </c>
      <c r="R170" s="57">
        <v>43941</v>
      </c>
      <c r="S170" s="83">
        <v>3483.77</v>
      </c>
      <c r="T170" s="58"/>
      <c r="U170" s="61" t="s">
        <v>438</v>
      </c>
      <c r="V170" s="58"/>
      <c r="W170" s="58"/>
      <c r="X170" s="58"/>
    </row>
    <row r="171" spans="1:24" ht="27" customHeight="1">
      <c r="A171" s="43" t="s">
        <v>468</v>
      </c>
      <c r="B171" s="24" t="s">
        <v>70</v>
      </c>
      <c r="C171" s="24" t="s">
        <v>71</v>
      </c>
      <c r="D171" s="17" t="s">
        <v>510</v>
      </c>
      <c r="E171" s="26" t="s">
        <v>24</v>
      </c>
      <c r="F171" s="34"/>
      <c r="G171" s="35"/>
      <c r="H171" s="24"/>
      <c r="I171" s="14"/>
      <c r="J171" s="14"/>
      <c r="K171" s="6"/>
      <c r="L171" s="35"/>
      <c r="M171" s="24"/>
      <c r="N171" s="5"/>
      <c r="O171" s="5" t="s">
        <v>152</v>
      </c>
      <c r="P171" s="83">
        <v>1099.18</v>
      </c>
      <c r="Q171" s="57">
        <v>43941</v>
      </c>
      <c r="R171" s="57">
        <v>43951</v>
      </c>
      <c r="S171" s="83">
        <v>1099.18</v>
      </c>
      <c r="T171" s="58"/>
      <c r="U171" s="71" t="s">
        <v>699</v>
      </c>
      <c r="V171" s="58"/>
      <c r="W171" s="58"/>
      <c r="X171" s="58"/>
    </row>
    <row r="172" spans="1:24" ht="27" customHeight="1">
      <c r="A172" s="46" t="s">
        <v>471</v>
      </c>
      <c r="B172" s="24" t="s">
        <v>70</v>
      </c>
      <c r="C172" s="24" t="s">
        <v>71</v>
      </c>
      <c r="D172" s="48" t="s">
        <v>473</v>
      </c>
      <c r="E172" s="49" t="s">
        <v>24</v>
      </c>
      <c r="F172" s="50"/>
      <c r="G172" s="51"/>
      <c r="H172" s="28"/>
      <c r="I172" s="53"/>
      <c r="J172" s="55"/>
      <c r="K172" s="54"/>
      <c r="L172" s="51"/>
      <c r="M172" s="28"/>
      <c r="N172" s="55"/>
      <c r="O172" s="5" t="s">
        <v>333</v>
      </c>
      <c r="P172" s="83">
        <v>236</v>
      </c>
      <c r="Q172" s="57">
        <v>43942</v>
      </c>
      <c r="R172" s="57">
        <v>43943</v>
      </c>
      <c r="S172" s="83">
        <v>236</v>
      </c>
      <c r="T172" s="58"/>
      <c r="U172" s="72" t="s">
        <v>118</v>
      </c>
      <c r="V172" s="58"/>
      <c r="W172" s="58"/>
      <c r="X172" s="58"/>
    </row>
    <row r="173" spans="1:24" ht="27" customHeight="1">
      <c r="A173" s="46" t="s">
        <v>472</v>
      </c>
      <c r="B173" s="24" t="s">
        <v>70</v>
      </c>
      <c r="C173" s="24" t="s">
        <v>71</v>
      </c>
      <c r="D173" s="48" t="s">
        <v>474</v>
      </c>
      <c r="E173" s="49" t="s">
        <v>24</v>
      </c>
      <c r="F173" s="50"/>
      <c r="G173" s="51"/>
      <c r="H173" s="28"/>
      <c r="I173" s="53"/>
      <c r="J173" s="5"/>
      <c r="K173" s="54"/>
      <c r="L173" s="51"/>
      <c r="M173" s="28"/>
      <c r="N173" s="55"/>
      <c r="O173" s="5" t="s">
        <v>475</v>
      </c>
      <c r="P173" s="83">
        <v>441</v>
      </c>
      <c r="Q173" s="57">
        <v>43942</v>
      </c>
      <c r="R173" s="57">
        <v>43951</v>
      </c>
      <c r="S173" s="83">
        <v>441</v>
      </c>
      <c r="T173" s="58"/>
      <c r="U173" s="58"/>
      <c r="V173" s="58"/>
      <c r="W173" s="58"/>
      <c r="X173" s="58"/>
    </row>
    <row r="174" spans="1:24" ht="27" customHeight="1">
      <c r="A174" s="46" t="s">
        <v>476</v>
      </c>
      <c r="B174" s="47" t="s">
        <v>70</v>
      </c>
      <c r="C174" s="47" t="s">
        <v>71</v>
      </c>
      <c r="D174" s="48" t="s">
        <v>107</v>
      </c>
      <c r="E174" s="49" t="s">
        <v>24</v>
      </c>
      <c r="F174" s="50"/>
      <c r="G174" s="51"/>
      <c r="H174" s="69"/>
      <c r="I174" s="53"/>
      <c r="J174" s="53"/>
      <c r="K174" s="54"/>
      <c r="L174" s="51"/>
      <c r="M174" s="69"/>
      <c r="N174" s="55"/>
      <c r="O174" s="55" t="s">
        <v>113</v>
      </c>
      <c r="P174" s="83">
        <v>1699.9</v>
      </c>
      <c r="Q174" s="57">
        <v>43942</v>
      </c>
      <c r="R174" s="57">
        <v>43942</v>
      </c>
      <c r="S174" s="83">
        <v>1699.9</v>
      </c>
      <c r="T174" s="58"/>
      <c r="U174" s="61" t="s">
        <v>477</v>
      </c>
      <c r="V174" s="58"/>
      <c r="W174" s="58"/>
      <c r="X174" s="58"/>
    </row>
    <row r="175" spans="1:24" ht="27" customHeight="1">
      <c r="A175" s="46" t="s">
        <v>509</v>
      </c>
      <c r="B175" s="24" t="s">
        <v>70</v>
      </c>
      <c r="C175" s="24" t="s">
        <v>71</v>
      </c>
      <c r="D175" s="48" t="s">
        <v>196</v>
      </c>
      <c r="E175" s="49" t="s">
        <v>24</v>
      </c>
      <c r="F175" s="50"/>
      <c r="G175" s="51"/>
      <c r="H175" s="24"/>
      <c r="I175" s="53"/>
      <c r="J175" s="14"/>
      <c r="K175" s="54"/>
      <c r="L175" s="51"/>
      <c r="M175" s="24"/>
      <c r="N175" s="55"/>
      <c r="O175" s="55" t="s">
        <v>195</v>
      </c>
      <c r="P175" s="83">
        <v>480.48</v>
      </c>
      <c r="Q175" s="57">
        <v>43943</v>
      </c>
      <c r="R175" s="57">
        <v>43951</v>
      </c>
      <c r="S175" s="83">
        <v>480.48</v>
      </c>
      <c r="T175" s="58"/>
      <c r="U175" s="72" t="s">
        <v>847</v>
      </c>
      <c r="V175" s="58"/>
      <c r="W175" s="58"/>
      <c r="X175" s="58"/>
    </row>
    <row r="176" spans="1:24" ht="27" customHeight="1">
      <c r="A176" s="46" t="s">
        <v>511</v>
      </c>
      <c r="B176" s="24" t="s">
        <v>70</v>
      </c>
      <c r="C176" s="24" t="s">
        <v>71</v>
      </c>
      <c r="D176" s="48" t="s">
        <v>401</v>
      </c>
      <c r="E176" s="26" t="s">
        <v>27</v>
      </c>
      <c r="F176" s="50"/>
      <c r="G176" s="51"/>
      <c r="H176" s="24"/>
      <c r="I176" s="53"/>
      <c r="J176" s="14"/>
      <c r="K176" s="54"/>
      <c r="L176" s="51"/>
      <c r="M176" s="24"/>
      <c r="N176" s="55"/>
      <c r="O176" s="55" t="s">
        <v>84</v>
      </c>
      <c r="P176" s="83">
        <v>5034.49</v>
      </c>
      <c r="Q176" s="57">
        <v>43943</v>
      </c>
      <c r="R176" s="57">
        <v>43956</v>
      </c>
      <c r="S176" s="83">
        <v>5034.49</v>
      </c>
      <c r="T176" s="58"/>
      <c r="U176" s="89" t="s">
        <v>582</v>
      </c>
      <c r="V176" s="58"/>
      <c r="W176" s="58"/>
      <c r="X176" s="58"/>
    </row>
    <row r="177" spans="1:24" ht="27" customHeight="1">
      <c r="A177" s="46" t="s">
        <v>512</v>
      </c>
      <c r="B177" s="24" t="s">
        <v>70</v>
      </c>
      <c r="C177" s="24" t="s">
        <v>71</v>
      </c>
      <c r="D177" s="48" t="s">
        <v>513</v>
      </c>
      <c r="E177" s="49" t="s">
        <v>24</v>
      </c>
      <c r="F177" s="50"/>
      <c r="G177" s="51"/>
      <c r="H177" s="28"/>
      <c r="I177" s="53"/>
      <c r="J177" s="5"/>
      <c r="K177" s="54"/>
      <c r="L177" s="51"/>
      <c r="M177" s="28"/>
      <c r="N177" s="55"/>
      <c r="O177" s="55" t="s">
        <v>182</v>
      </c>
      <c r="P177" s="56">
        <v>160</v>
      </c>
      <c r="Q177" s="57">
        <v>43943</v>
      </c>
      <c r="R177" s="57">
        <v>43951</v>
      </c>
      <c r="S177" s="70"/>
      <c r="T177" s="58"/>
      <c r="U177" s="72" t="s">
        <v>701</v>
      </c>
      <c r="V177" s="58"/>
      <c r="W177" s="58"/>
      <c r="X177" s="58"/>
    </row>
    <row r="178" spans="1:24" ht="27" customHeight="1">
      <c r="A178" s="43" t="s">
        <v>514</v>
      </c>
      <c r="B178" s="24" t="s">
        <v>70</v>
      </c>
      <c r="C178" s="24" t="s">
        <v>71</v>
      </c>
      <c r="D178" s="17" t="s">
        <v>530</v>
      </c>
      <c r="E178" s="49" t="s">
        <v>24</v>
      </c>
      <c r="F178" s="34"/>
      <c r="G178" s="35"/>
      <c r="H178" s="28"/>
      <c r="I178" s="14"/>
      <c r="J178" s="5"/>
      <c r="K178" s="6"/>
      <c r="L178" s="35"/>
      <c r="M178" s="28"/>
      <c r="N178" s="5"/>
      <c r="O178" s="5" t="s">
        <v>531</v>
      </c>
      <c r="P178" s="56">
        <v>1200</v>
      </c>
      <c r="Q178" s="57">
        <v>43974</v>
      </c>
      <c r="R178" s="57">
        <v>44339</v>
      </c>
      <c r="S178" s="70">
        <f>100</f>
        <v>100</v>
      </c>
      <c r="T178" s="58"/>
      <c r="U178" s="58" t="s">
        <v>610</v>
      </c>
      <c r="V178" s="58"/>
      <c r="W178" s="58"/>
      <c r="X178" s="58"/>
    </row>
    <row r="179" spans="1:24" ht="27" customHeight="1">
      <c r="A179" s="43" t="s">
        <v>516</v>
      </c>
      <c r="B179" s="24" t="s">
        <v>70</v>
      </c>
      <c r="C179" s="24" t="s">
        <v>71</v>
      </c>
      <c r="D179" s="17" t="s">
        <v>515</v>
      </c>
      <c r="E179" s="26" t="s">
        <v>24</v>
      </c>
      <c r="F179" s="34"/>
      <c r="G179" s="35"/>
      <c r="H179" s="29"/>
      <c r="I179" s="14"/>
      <c r="J179" s="14"/>
      <c r="K179" s="6"/>
      <c r="L179" s="35"/>
      <c r="M179" s="29"/>
      <c r="N179" s="5"/>
      <c r="O179" s="14" t="s">
        <v>256</v>
      </c>
      <c r="P179" s="83">
        <v>153.7</v>
      </c>
      <c r="Q179" s="57">
        <v>43944</v>
      </c>
      <c r="R179" s="57">
        <v>43951</v>
      </c>
      <c r="S179" s="83">
        <v>153.7</v>
      </c>
      <c r="T179" s="58"/>
      <c r="U179" s="58" t="s">
        <v>586</v>
      </c>
      <c r="V179" s="58"/>
      <c r="W179" s="58"/>
      <c r="X179" s="58"/>
    </row>
    <row r="180" spans="1:24" ht="27" customHeight="1">
      <c r="A180" s="43" t="s">
        <v>658</v>
      </c>
      <c r="B180" s="24" t="s">
        <v>70</v>
      </c>
      <c r="C180" s="24" t="s">
        <v>71</v>
      </c>
      <c r="D180" s="17" t="s">
        <v>517</v>
      </c>
      <c r="E180" s="49" t="s">
        <v>24</v>
      </c>
      <c r="F180" s="34"/>
      <c r="G180" s="35"/>
      <c r="H180" s="30"/>
      <c r="I180" s="14"/>
      <c r="J180" s="5"/>
      <c r="K180" s="6"/>
      <c r="L180" s="35"/>
      <c r="M180" s="30"/>
      <c r="N180" s="5"/>
      <c r="O180" s="5" t="s">
        <v>105</v>
      </c>
      <c r="P180" s="56">
        <v>17300</v>
      </c>
      <c r="Q180" s="57">
        <v>43948</v>
      </c>
      <c r="R180" s="57">
        <v>43961</v>
      </c>
      <c r="S180" s="70">
        <f>5190+4036.67+4036.67</f>
        <v>13263.34</v>
      </c>
      <c r="T180" s="58"/>
      <c r="U180" s="72" t="s">
        <v>849</v>
      </c>
      <c r="V180" s="58"/>
      <c r="W180" s="58"/>
      <c r="X180" s="58"/>
    </row>
    <row r="181" spans="1:24" ht="27" customHeight="1">
      <c r="A181" s="46" t="s">
        <v>518</v>
      </c>
      <c r="B181" s="24" t="s">
        <v>70</v>
      </c>
      <c r="C181" s="24" t="s">
        <v>71</v>
      </c>
      <c r="D181" s="48" t="s">
        <v>519</v>
      </c>
      <c r="E181" s="49" t="s">
        <v>24</v>
      </c>
      <c r="F181" s="50"/>
      <c r="G181" s="51"/>
      <c r="H181" s="24"/>
      <c r="I181" s="53"/>
      <c r="J181" s="5"/>
      <c r="K181" s="54"/>
      <c r="L181" s="51"/>
      <c r="M181" s="24"/>
      <c r="N181" s="55"/>
      <c r="O181" s="55" t="s">
        <v>611</v>
      </c>
      <c r="P181" s="56">
        <v>15000</v>
      </c>
      <c r="Q181" s="57">
        <v>43948</v>
      </c>
      <c r="R181" s="57">
        <v>44313</v>
      </c>
      <c r="S181" s="70">
        <f>9421.87</f>
        <v>9421.87</v>
      </c>
      <c r="T181" s="58"/>
      <c r="U181" s="58"/>
      <c r="V181" s="58"/>
      <c r="W181" s="58"/>
      <c r="X181" s="58"/>
    </row>
    <row r="182" spans="1:24" ht="27" customHeight="1">
      <c r="A182" s="46" t="s">
        <v>520</v>
      </c>
      <c r="B182" s="24" t="s">
        <v>70</v>
      </c>
      <c r="C182" s="24" t="s">
        <v>71</v>
      </c>
      <c r="D182" s="48" t="s">
        <v>521</v>
      </c>
      <c r="E182" s="49" t="s">
        <v>24</v>
      </c>
      <c r="F182" s="50"/>
      <c r="G182" s="51"/>
      <c r="H182" s="28"/>
      <c r="I182" s="53"/>
      <c r="J182" s="5"/>
      <c r="K182" s="54"/>
      <c r="L182" s="51"/>
      <c r="M182" s="28"/>
      <c r="N182" s="55"/>
      <c r="O182" s="55" t="s">
        <v>321</v>
      </c>
      <c r="P182" s="83">
        <v>830</v>
      </c>
      <c r="Q182" s="57">
        <v>43948</v>
      </c>
      <c r="R182" s="57">
        <v>43960</v>
      </c>
      <c r="S182" s="83">
        <v>830</v>
      </c>
      <c r="T182" s="58"/>
      <c r="U182" s="58"/>
      <c r="V182" s="58"/>
      <c r="W182" s="58"/>
      <c r="X182" s="58"/>
    </row>
    <row r="183" spans="1:24" ht="27" customHeight="1">
      <c r="A183" s="46" t="s">
        <v>524</v>
      </c>
      <c r="B183" s="24" t="s">
        <v>70</v>
      </c>
      <c r="C183" s="24" t="s">
        <v>71</v>
      </c>
      <c r="D183" s="48" t="s">
        <v>525</v>
      </c>
      <c r="E183" s="49" t="s">
        <v>24</v>
      </c>
      <c r="F183" s="50"/>
      <c r="G183" s="51"/>
      <c r="H183" s="28"/>
      <c r="I183" s="53"/>
      <c r="J183" s="14"/>
      <c r="K183" s="54"/>
      <c r="L183" s="51"/>
      <c r="M183" s="28"/>
      <c r="N183" s="55"/>
      <c r="O183" s="55" t="s">
        <v>470</v>
      </c>
      <c r="P183" s="83">
        <v>81.97</v>
      </c>
      <c r="Q183" s="57">
        <v>43949</v>
      </c>
      <c r="R183" s="57">
        <v>43951</v>
      </c>
      <c r="S183" s="83">
        <v>81.97</v>
      </c>
      <c r="T183" s="58"/>
      <c r="U183" s="58"/>
      <c r="V183" s="58"/>
      <c r="W183" s="58"/>
      <c r="X183" s="58"/>
    </row>
    <row r="184" spans="1:24" ht="27" customHeight="1">
      <c r="A184" s="46" t="s">
        <v>523</v>
      </c>
      <c r="B184" s="24" t="s">
        <v>70</v>
      </c>
      <c r="C184" s="24" t="s">
        <v>71</v>
      </c>
      <c r="D184" s="17" t="s">
        <v>522</v>
      </c>
      <c r="E184" s="26" t="s">
        <v>24</v>
      </c>
      <c r="F184" s="34"/>
      <c r="G184" s="35"/>
      <c r="H184" s="24"/>
      <c r="I184" s="14"/>
      <c r="J184" s="5"/>
      <c r="K184" s="6"/>
      <c r="L184" s="35"/>
      <c r="M184" s="24"/>
      <c r="N184" s="5"/>
      <c r="O184" s="5" t="s">
        <v>152</v>
      </c>
      <c r="P184" s="83">
        <v>3300</v>
      </c>
      <c r="Q184" s="57">
        <v>43949</v>
      </c>
      <c r="R184" s="57">
        <v>43951</v>
      </c>
      <c r="S184" s="83">
        <v>3300</v>
      </c>
      <c r="T184" s="58"/>
      <c r="U184" s="71" t="s">
        <v>698</v>
      </c>
      <c r="V184" s="58"/>
      <c r="W184" s="58"/>
      <c r="X184" s="58"/>
    </row>
    <row r="185" spans="1:24" ht="27" customHeight="1">
      <c r="A185" s="46" t="s">
        <v>526</v>
      </c>
      <c r="B185" s="24" t="s">
        <v>70</v>
      </c>
      <c r="C185" s="24" t="s">
        <v>71</v>
      </c>
      <c r="D185" s="48" t="s">
        <v>181</v>
      </c>
      <c r="E185" s="49" t="s">
        <v>24</v>
      </c>
      <c r="F185" s="50"/>
      <c r="G185" s="51"/>
      <c r="H185" s="28"/>
      <c r="I185" s="53"/>
      <c r="J185" s="14"/>
      <c r="K185" s="54"/>
      <c r="L185" s="51"/>
      <c r="M185" s="28"/>
      <c r="N185" s="55"/>
      <c r="O185" s="55" t="s">
        <v>182</v>
      </c>
      <c r="P185" s="56">
        <v>175</v>
      </c>
      <c r="Q185" s="57">
        <v>43949</v>
      </c>
      <c r="R185" s="57">
        <v>43951</v>
      </c>
      <c r="S185" s="70"/>
      <c r="T185" s="58"/>
      <c r="U185" s="58"/>
      <c r="V185" s="58"/>
      <c r="W185" s="58"/>
      <c r="X185" s="58"/>
    </row>
    <row r="186" spans="1:24" ht="27" customHeight="1">
      <c r="A186" s="46" t="s">
        <v>527</v>
      </c>
      <c r="B186" s="47" t="s">
        <v>70</v>
      </c>
      <c r="C186" s="47" t="s">
        <v>71</v>
      </c>
      <c r="D186" s="48" t="s">
        <v>135</v>
      </c>
      <c r="E186" s="49" t="s">
        <v>24</v>
      </c>
      <c r="F186" s="50"/>
      <c r="G186" s="51"/>
      <c r="H186" s="69"/>
      <c r="I186" s="53"/>
      <c r="J186" s="55"/>
      <c r="K186" s="54"/>
      <c r="L186" s="51"/>
      <c r="M186" s="69"/>
      <c r="N186" s="55"/>
      <c r="O186" s="55" t="s">
        <v>136</v>
      </c>
      <c r="P186" s="83">
        <v>4461.8</v>
      </c>
      <c r="Q186" s="57">
        <v>43950</v>
      </c>
      <c r="R186" s="57">
        <v>43950</v>
      </c>
      <c r="S186" s="83">
        <v>4461.8</v>
      </c>
      <c r="T186" s="58"/>
      <c r="U186" s="71" t="s">
        <v>528</v>
      </c>
      <c r="V186" s="58"/>
      <c r="W186" s="58"/>
      <c r="X186" s="58"/>
    </row>
    <row r="187" spans="1:24" ht="27" customHeight="1">
      <c r="A187" s="46" t="s">
        <v>529</v>
      </c>
      <c r="B187" s="47" t="s">
        <v>70</v>
      </c>
      <c r="C187" s="47" t="s">
        <v>71</v>
      </c>
      <c r="D187" s="48" t="s">
        <v>124</v>
      </c>
      <c r="E187" s="49" t="s">
        <v>24</v>
      </c>
      <c r="F187" s="50"/>
      <c r="G187" s="51"/>
      <c r="H187" s="47"/>
      <c r="I187" s="53"/>
      <c r="J187" s="53"/>
      <c r="K187" s="54"/>
      <c r="L187" s="51"/>
      <c r="M187" s="47"/>
      <c r="N187" s="55"/>
      <c r="O187" s="55" t="s">
        <v>113</v>
      </c>
      <c r="P187" s="83">
        <v>338.02</v>
      </c>
      <c r="Q187" s="57">
        <v>43950</v>
      </c>
      <c r="R187" s="57">
        <v>43950</v>
      </c>
      <c r="S187" s="83">
        <v>338.02</v>
      </c>
      <c r="T187" s="58"/>
      <c r="U187" s="71" t="s">
        <v>532</v>
      </c>
      <c r="V187" s="58"/>
      <c r="W187" s="58"/>
      <c r="X187" s="58"/>
    </row>
    <row r="188" spans="1:24" ht="27" customHeight="1">
      <c r="A188" s="46" t="s">
        <v>533</v>
      </c>
      <c r="B188" s="47" t="s">
        <v>70</v>
      </c>
      <c r="C188" s="47" t="s">
        <v>71</v>
      </c>
      <c r="D188" s="48" t="s">
        <v>107</v>
      </c>
      <c r="E188" s="49" t="s">
        <v>24</v>
      </c>
      <c r="F188" s="50"/>
      <c r="G188" s="51"/>
      <c r="H188" s="47"/>
      <c r="I188" s="53"/>
      <c r="J188" s="53"/>
      <c r="K188" s="54"/>
      <c r="L188" s="51"/>
      <c r="M188" s="47"/>
      <c r="N188" s="55"/>
      <c r="O188" s="55" t="s">
        <v>139</v>
      </c>
      <c r="P188" s="83">
        <v>1750</v>
      </c>
      <c r="Q188" s="57">
        <v>43950</v>
      </c>
      <c r="R188" s="57">
        <v>43950</v>
      </c>
      <c r="S188" s="83">
        <v>1750</v>
      </c>
      <c r="T188" s="58"/>
      <c r="U188" s="71" t="s">
        <v>534</v>
      </c>
      <c r="V188" s="58"/>
      <c r="W188" s="58"/>
      <c r="X188" s="58"/>
    </row>
    <row r="189" spans="1:24" ht="27" customHeight="1">
      <c r="A189" s="46" t="s">
        <v>535</v>
      </c>
      <c r="B189" s="47" t="s">
        <v>70</v>
      </c>
      <c r="C189" s="47" t="s">
        <v>71</v>
      </c>
      <c r="D189" s="48" t="s">
        <v>536</v>
      </c>
      <c r="E189" s="49" t="s">
        <v>24</v>
      </c>
      <c r="F189" s="50"/>
      <c r="G189" s="51"/>
      <c r="H189" s="69"/>
      <c r="I189" s="87"/>
      <c r="J189" s="55"/>
      <c r="K189" s="88"/>
      <c r="L189" s="88"/>
      <c r="M189" s="69"/>
      <c r="N189" s="55"/>
      <c r="O189" s="55" t="s">
        <v>537</v>
      </c>
      <c r="P189" s="83">
        <v>350</v>
      </c>
      <c r="Q189" s="57">
        <v>43950</v>
      </c>
      <c r="R189" s="57">
        <v>43950</v>
      </c>
      <c r="S189" s="83">
        <v>350</v>
      </c>
      <c r="T189" s="58"/>
      <c r="U189" s="58"/>
      <c r="V189" s="58"/>
      <c r="W189" s="58"/>
      <c r="X189" s="58"/>
    </row>
    <row r="190" spans="1:24" ht="27" customHeight="1">
      <c r="A190" s="46" t="s">
        <v>543</v>
      </c>
      <c r="B190" s="24" t="s">
        <v>70</v>
      </c>
      <c r="C190" s="24" t="s">
        <v>71</v>
      </c>
      <c r="D190" s="48" t="s">
        <v>558</v>
      </c>
      <c r="E190" s="49" t="s">
        <v>24</v>
      </c>
      <c r="F190" s="50"/>
      <c r="G190" s="51"/>
      <c r="H190" s="28"/>
      <c r="I190" s="53"/>
      <c r="J190" s="5"/>
      <c r="K190" s="54"/>
      <c r="L190" s="51"/>
      <c r="M190" s="28"/>
      <c r="N190" s="55"/>
      <c r="O190" s="55" t="s">
        <v>333</v>
      </c>
      <c r="P190" s="83">
        <v>870</v>
      </c>
      <c r="Q190" s="57">
        <v>43950</v>
      </c>
      <c r="R190" s="57">
        <v>43956</v>
      </c>
      <c r="S190" s="83">
        <v>870</v>
      </c>
      <c r="T190" s="58"/>
      <c r="U190" s="71" t="s">
        <v>697</v>
      </c>
      <c r="V190" s="58"/>
      <c r="W190" s="58"/>
      <c r="X190" s="58"/>
    </row>
    <row r="191" spans="1:24" ht="27" customHeight="1">
      <c r="A191" s="46" t="s">
        <v>538</v>
      </c>
      <c r="B191" s="47" t="s">
        <v>70</v>
      </c>
      <c r="C191" s="47" t="s">
        <v>71</v>
      </c>
      <c r="D191" s="48" t="s">
        <v>539</v>
      </c>
      <c r="E191" s="49" t="s">
        <v>27</v>
      </c>
      <c r="F191" s="50"/>
      <c r="G191" s="51"/>
      <c r="H191" s="59"/>
      <c r="I191" s="53"/>
      <c r="J191" s="53"/>
      <c r="K191" s="54"/>
      <c r="L191" s="51"/>
      <c r="M191" s="59"/>
      <c r="N191" s="55"/>
      <c r="O191" s="53" t="s">
        <v>99</v>
      </c>
      <c r="P191" s="83">
        <v>960</v>
      </c>
      <c r="Q191" s="57">
        <v>43950</v>
      </c>
      <c r="R191" s="57">
        <v>43950</v>
      </c>
      <c r="S191" s="83">
        <v>960</v>
      </c>
      <c r="T191" s="58"/>
      <c r="U191" s="71" t="s">
        <v>466</v>
      </c>
      <c r="V191" s="58"/>
      <c r="W191" s="58"/>
      <c r="X191" s="58"/>
    </row>
    <row r="192" spans="1:24" ht="27" customHeight="1">
      <c r="A192" s="46" t="s">
        <v>540</v>
      </c>
      <c r="B192" s="47" t="s">
        <v>70</v>
      </c>
      <c r="C192" s="47" t="s">
        <v>71</v>
      </c>
      <c r="D192" s="48" t="s">
        <v>142</v>
      </c>
      <c r="E192" s="49" t="s">
        <v>24</v>
      </c>
      <c r="F192" s="50"/>
      <c r="G192" s="51"/>
      <c r="H192" s="47"/>
      <c r="I192" s="53"/>
      <c r="J192" s="55"/>
      <c r="K192" s="54"/>
      <c r="L192" s="51"/>
      <c r="M192" s="47"/>
      <c r="N192" s="55"/>
      <c r="O192" s="55" t="s">
        <v>143</v>
      </c>
      <c r="P192" s="83">
        <v>144</v>
      </c>
      <c r="Q192" s="57">
        <v>43950</v>
      </c>
      <c r="R192" s="57">
        <v>43950</v>
      </c>
      <c r="S192" s="83">
        <v>144</v>
      </c>
      <c r="T192" s="58"/>
      <c r="U192" s="72" t="s">
        <v>541</v>
      </c>
      <c r="V192" s="58"/>
      <c r="W192" s="58"/>
      <c r="X192" s="58"/>
    </row>
    <row r="193" spans="1:24" ht="27" customHeight="1">
      <c r="A193" s="46" t="s">
        <v>542</v>
      </c>
      <c r="B193" s="24" t="s">
        <v>70</v>
      </c>
      <c r="C193" s="24" t="s">
        <v>71</v>
      </c>
      <c r="D193" s="48" t="s">
        <v>544</v>
      </c>
      <c r="E193" s="49" t="s">
        <v>24</v>
      </c>
      <c r="F193" s="50"/>
      <c r="G193" s="51"/>
      <c r="H193" s="24"/>
      <c r="I193" s="53"/>
      <c r="J193" s="14"/>
      <c r="K193" s="60"/>
      <c r="L193" s="60"/>
      <c r="M193" s="24"/>
      <c r="N193" s="60"/>
      <c r="O193" s="55" t="s">
        <v>545</v>
      </c>
      <c r="P193" s="83">
        <v>3000</v>
      </c>
      <c r="Q193" s="57">
        <v>43950</v>
      </c>
      <c r="R193" s="57">
        <v>43956</v>
      </c>
      <c r="S193" s="83">
        <v>3000</v>
      </c>
      <c r="T193" s="58"/>
      <c r="U193" s="58"/>
      <c r="V193" s="58"/>
      <c r="W193" s="58"/>
      <c r="X193" s="58"/>
    </row>
    <row r="194" spans="1:24" ht="27" customHeight="1">
      <c r="A194" s="46" t="s">
        <v>546</v>
      </c>
      <c r="B194" s="47" t="s">
        <v>70</v>
      </c>
      <c r="C194" s="47" t="s">
        <v>71</v>
      </c>
      <c r="D194" s="48" t="s">
        <v>107</v>
      </c>
      <c r="E194" s="49" t="s">
        <v>24</v>
      </c>
      <c r="F194" s="50"/>
      <c r="G194" s="51"/>
      <c r="H194" s="47"/>
      <c r="I194" s="53"/>
      <c r="J194" s="55"/>
      <c r="K194" s="54"/>
      <c r="L194" s="51"/>
      <c r="M194" s="47"/>
      <c r="N194" s="55"/>
      <c r="O194" s="55" t="s">
        <v>108</v>
      </c>
      <c r="P194" s="83">
        <v>233.23</v>
      </c>
      <c r="Q194" s="57">
        <v>43951</v>
      </c>
      <c r="R194" s="57">
        <v>43951</v>
      </c>
      <c r="S194" s="83">
        <v>233.23</v>
      </c>
      <c r="T194" s="58"/>
      <c r="U194" s="58" t="s">
        <v>547</v>
      </c>
      <c r="V194" s="58"/>
      <c r="W194" s="58"/>
      <c r="X194" s="58"/>
    </row>
    <row r="195" spans="1:24" ht="27" customHeight="1">
      <c r="A195" s="46" t="s">
        <v>548</v>
      </c>
      <c r="B195" s="47" t="s">
        <v>70</v>
      </c>
      <c r="C195" s="47" t="s">
        <v>71</v>
      </c>
      <c r="D195" s="48" t="s">
        <v>124</v>
      </c>
      <c r="E195" s="49" t="s">
        <v>24</v>
      </c>
      <c r="F195" s="50"/>
      <c r="G195" s="51"/>
      <c r="H195" s="47"/>
      <c r="I195" s="53"/>
      <c r="J195" s="55"/>
      <c r="K195" s="54"/>
      <c r="L195" s="51"/>
      <c r="M195" s="47"/>
      <c r="N195" s="55"/>
      <c r="O195" s="55" t="s">
        <v>108</v>
      </c>
      <c r="P195" s="83">
        <v>19316.92</v>
      </c>
      <c r="Q195" s="57">
        <v>43951</v>
      </c>
      <c r="R195" s="57">
        <v>43951</v>
      </c>
      <c r="S195" s="83">
        <v>19316.92</v>
      </c>
      <c r="T195" s="58"/>
      <c r="U195" s="58" t="s">
        <v>549</v>
      </c>
      <c r="V195" s="58"/>
      <c r="W195" s="58"/>
      <c r="X195" s="58"/>
    </row>
    <row r="196" spans="1:24" ht="27" customHeight="1">
      <c r="A196" s="46" t="s">
        <v>550</v>
      </c>
      <c r="B196" s="47" t="s">
        <v>70</v>
      </c>
      <c r="C196" s="47" t="s">
        <v>71</v>
      </c>
      <c r="D196" s="48" t="s">
        <v>159</v>
      </c>
      <c r="E196" s="49" t="s">
        <v>24</v>
      </c>
      <c r="F196" s="50"/>
      <c r="G196" s="51"/>
      <c r="H196" s="59"/>
      <c r="I196" s="53"/>
      <c r="J196" s="53"/>
      <c r="K196" s="54"/>
      <c r="L196" s="51"/>
      <c r="M196" s="59"/>
      <c r="N196" s="55"/>
      <c r="O196" s="53" t="s">
        <v>152</v>
      </c>
      <c r="P196" s="83">
        <v>240.9</v>
      </c>
      <c r="Q196" s="57">
        <v>43951</v>
      </c>
      <c r="R196" s="57">
        <v>43951</v>
      </c>
      <c r="S196" s="83">
        <v>240.9</v>
      </c>
      <c r="T196" s="58"/>
      <c r="U196" s="72" t="s">
        <v>551</v>
      </c>
      <c r="V196" s="58"/>
      <c r="W196" s="58"/>
      <c r="X196" s="58"/>
    </row>
    <row r="197" spans="1:24" ht="27" customHeight="1">
      <c r="A197" s="46" t="s">
        <v>552</v>
      </c>
      <c r="B197" s="47" t="s">
        <v>70</v>
      </c>
      <c r="C197" s="47" t="s">
        <v>71</v>
      </c>
      <c r="D197" s="48" t="s">
        <v>159</v>
      </c>
      <c r="E197" s="49" t="s">
        <v>24</v>
      </c>
      <c r="F197" s="50"/>
      <c r="G197" s="51"/>
      <c r="H197" s="47"/>
      <c r="I197" s="53"/>
      <c r="J197" s="53"/>
      <c r="K197" s="54"/>
      <c r="L197" s="51"/>
      <c r="M197" s="59"/>
      <c r="N197" s="55"/>
      <c r="O197" s="53" t="s">
        <v>157</v>
      </c>
      <c r="P197" s="83">
        <v>819.36</v>
      </c>
      <c r="Q197" s="57">
        <v>43951</v>
      </c>
      <c r="R197" s="57">
        <v>43951</v>
      </c>
      <c r="S197" s="83">
        <v>819.36</v>
      </c>
      <c r="T197" s="58"/>
      <c r="U197" s="72" t="s">
        <v>553</v>
      </c>
      <c r="V197" s="58"/>
      <c r="W197" s="58"/>
      <c r="X197" s="58"/>
    </row>
    <row r="198" spans="1:24" ht="27" customHeight="1">
      <c r="A198" s="46" t="s">
        <v>554</v>
      </c>
      <c r="B198" s="47" t="s">
        <v>70</v>
      </c>
      <c r="C198" s="47" t="s">
        <v>71</v>
      </c>
      <c r="D198" s="48" t="s">
        <v>159</v>
      </c>
      <c r="E198" s="49" t="s">
        <v>24</v>
      </c>
      <c r="F198" s="50"/>
      <c r="G198" s="51"/>
      <c r="H198" s="47"/>
      <c r="I198" s="53"/>
      <c r="J198" s="53"/>
      <c r="K198" s="54"/>
      <c r="L198" s="51"/>
      <c r="M198" s="59"/>
      <c r="N198" s="55"/>
      <c r="O198" s="53" t="s">
        <v>420</v>
      </c>
      <c r="P198" s="83">
        <v>1205</v>
      </c>
      <c r="Q198" s="57">
        <v>43951</v>
      </c>
      <c r="R198" s="57">
        <v>43951</v>
      </c>
      <c r="S198" s="83">
        <v>1205</v>
      </c>
      <c r="T198" s="58"/>
      <c r="U198" s="58"/>
      <c r="V198" s="58"/>
      <c r="W198" s="58"/>
      <c r="X198" s="58"/>
    </row>
    <row r="199" spans="1:24" ht="27" customHeight="1">
      <c r="A199" s="46" t="s">
        <v>555</v>
      </c>
      <c r="B199" s="47" t="s">
        <v>70</v>
      </c>
      <c r="C199" s="47" t="s">
        <v>71</v>
      </c>
      <c r="D199" s="48" t="s">
        <v>684</v>
      </c>
      <c r="E199" s="49" t="s">
        <v>24</v>
      </c>
      <c r="F199" s="50"/>
      <c r="G199" s="51"/>
      <c r="H199" s="69"/>
      <c r="I199" s="53"/>
      <c r="J199" s="53"/>
      <c r="K199" s="54"/>
      <c r="L199" s="51"/>
      <c r="M199" s="69"/>
      <c r="N199" s="55"/>
      <c r="O199" s="53" t="s">
        <v>294</v>
      </c>
      <c r="P199" s="83">
        <v>503.2</v>
      </c>
      <c r="Q199" s="57">
        <v>43955</v>
      </c>
      <c r="R199" s="57">
        <v>43961</v>
      </c>
      <c r="S199" s="83">
        <v>503.2</v>
      </c>
      <c r="T199" s="58"/>
      <c r="U199" s="72" t="s">
        <v>683</v>
      </c>
      <c r="V199" s="58"/>
      <c r="W199" s="58"/>
      <c r="X199" s="58"/>
    </row>
    <row r="200" spans="1:24" ht="27" customHeight="1">
      <c r="A200" s="43" t="s">
        <v>583</v>
      </c>
      <c r="B200" s="24" t="s">
        <v>70</v>
      </c>
      <c r="C200" s="24" t="s">
        <v>71</v>
      </c>
      <c r="D200" s="48" t="s">
        <v>401</v>
      </c>
      <c r="E200" s="26" t="s">
        <v>27</v>
      </c>
      <c r="F200" s="50"/>
      <c r="G200" s="51"/>
      <c r="H200" s="24"/>
      <c r="I200" s="53"/>
      <c r="J200" s="14"/>
      <c r="K200" s="54"/>
      <c r="L200" s="51"/>
      <c r="M200" s="24"/>
      <c r="N200" s="55"/>
      <c r="O200" s="55" t="s">
        <v>84</v>
      </c>
      <c r="P200" s="83">
        <v>4790.72</v>
      </c>
      <c r="Q200" s="57">
        <v>43955</v>
      </c>
      <c r="R200" s="57">
        <v>43963</v>
      </c>
      <c r="S200" s="83">
        <v>4790.72</v>
      </c>
      <c r="T200" s="58"/>
      <c r="U200" s="89" t="s">
        <v>836</v>
      </c>
      <c r="V200" s="58"/>
      <c r="W200" s="58"/>
      <c r="X200" s="58"/>
    </row>
    <row r="201" spans="1:24" ht="27" customHeight="1">
      <c r="A201" s="43" t="s">
        <v>556</v>
      </c>
      <c r="B201" s="24" t="s">
        <v>70</v>
      </c>
      <c r="C201" s="24" t="s">
        <v>71</v>
      </c>
      <c r="D201" s="17" t="s">
        <v>557</v>
      </c>
      <c r="E201" s="49" t="s">
        <v>24</v>
      </c>
      <c r="F201" s="34"/>
      <c r="G201" s="35"/>
      <c r="H201" s="24"/>
      <c r="I201" s="14"/>
      <c r="J201" s="5"/>
      <c r="K201" s="6"/>
      <c r="L201" s="35"/>
      <c r="M201" s="24"/>
      <c r="N201" s="5"/>
      <c r="O201" s="5" t="s">
        <v>152</v>
      </c>
      <c r="P201" s="83">
        <v>225</v>
      </c>
      <c r="Q201" s="57">
        <v>43956</v>
      </c>
      <c r="R201" s="57">
        <v>43957</v>
      </c>
      <c r="S201" s="83">
        <v>225</v>
      </c>
      <c r="T201" s="58"/>
      <c r="U201" s="71" t="s">
        <v>698</v>
      </c>
      <c r="V201" s="58"/>
      <c r="W201" s="58"/>
      <c r="X201" s="58"/>
    </row>
    <row r="202" spans="1:24" ht="27" customHeight="1">
      <c r="A202" s="43" t="s">
        <v>559</v>
      </c>
      <c r="B202" s="24" t="s">
        <v>70</v>
      </c>
      <c r="C202" s="24" t="s">
        <v>71</v>
      </c>
      <c r="D202" s="17" t="s">
        <v>560</v>
      </c>
      <c r="E202" s="49" t="s">
        <v>24</v>
      </c>
      <c r="F202" s="34"/>
      <c r="G202" s="35"/>
      <c r="H202" s="24"/>
      <c r="I202" s="14"/>
      <c r="J202" s="5"/>
      <c r="K202" s="6"/>
      <c r="L202" s="35"/>
      <c r="M202" s="24"/>
      <c r="N202" s="5"/>
      <c r="O202" s="5" t="s">
        <v>561</v>
      </c>
      <c r="P202" s="56">
        <v>43400</v>
      </c>
      <c r="Q202" s="57">
        <v>43956</v>
      </c>
      <c r="R202" s="57">
        <v>44689</v>
      </c>
      <c r="S202" s="70"/>
      <c r="T202" s="58"/>
      <c r="U202" s="71" t="s">
        <v>850</v>
      </c>
      <c r="V202" s="58"/>
      <c r="W202" s="58"/>
      <c r="X202" s="58"/>
    </row>
    <row r="203" spans="1:24" ht="27" customHeight="1">
      <c r="A203" s="43" t="s">
        <v>562</v>
      </c>
      <c r="B203" s="24" t="s">
        <v>70</v>
      </c>
      <c r="C203" s="24" t="s">
        <v>71</v>
      </c>
      <c r="D203" s="17" t="s">
        <v>563</v>
      </c>
      <c r="E203" s="49" t="s">
        <v>24</v>
      </c>
      <c r="F203" s="34"/>
      <c r="G203" s="35"/>
      <c r="H203" s="28"/>
      <c r="I203" s="14"/>
      <c r="J203" s="14"/>
      <c r="K203" s="6"/>
      <c r="L203" s="35"/>
      <c r="M203" s="28"/>
      <c r="N203" s="5"/>
      <c r="O203" s="14" t="s">
        <v>444</v>
      </c>
      <c r="P203" s="83">
        <v>60.45</v>
      </c>
      <c r="Q203" s="57">
        <v>43958</v>
      </c>
      <c r="R203" s="57">
        <v>43961</v>
      </c>
      <c r="S203" s="83">
        <v>60.45</v>
      </c>
      <c r="T203" s="58"/>
      <c r="U203" s="58"/>
      <c r="V203" s="58"/>
      <c r="W203" s="58"/>
      <c r="X203" s="58"/>
    </row>
    <row r="204" spans="1:24" ht="27" customHeight="1">
      <c r="A204" s="43" t="s">
        <v>564</v>
      </c>
      <c r="B204" s="24" t="s">
        <v>70</v>
      </c>
      <c r="C204" s="24" t="s">
        <v>71</v>
      </c>
      <c r="D204" s="17" t="s">
        <v>172</v>
      </c>
      <c r="E204" s="49" t="s">
        <v>24</v>
      </c>
      <c r="F204" s="34"/>
      <c r="G204" s="35"/>
      <c r="H204" s="28"/>
      <c r="I204" s="14"/>
      <c r="J204" s="5"/>
      <c r="K204" s="6"/>
      <c r="L204" s="35"/>
      <c r="M204" s="28"/>
      <c r="N204" s="5"/>
      <c r="O204" s="55" t="s">
        <v>113</v>
      </c>
      <c r="P204" s="56">
        <v>3231.63</v>
      </c>
      <c r="Q204" s="57">
        <v>43958</v>
      </c>
      <c r="R204" s="57">
        <v>43961</v>
      </c>
      <c r="S204" s="70"/>
      <c r="T204" s="58"/>
      <c r="U204" s="97" t="s">
        <v>851</v>
      </c>
      <c r="V204" s="58"/>
      <c r="W204" s="58"/>
      <c r="X204" s="58"/>
    </row>
    <row r="205" spans="1:24" ht="27" customHeight="1">
      <c r="A205" s="43" t="s">
        <v>565</v>
      </c>
      <c r="B205" s="24" t="s">
        <v>70</v>
      </c>
      <c r="C205" s="24" t="s">
        <v>71</v>
      </c>
      <c r="D205" s="48" t="s">
        <v>172</v>
      </c>
      <c r="E205" s="49" t="s">
        <v>24</v>
      </c>
      <c r="F205" s="50"/>
      <c r="G205" s="51"/>
      <c r="H205" s="24"/>
      <c r="I205" s="53"/>
      <c r="J205" s="14"/>
      <c r="K205" s="54"/>
      <c r="L205" s="51"/>
      <c r="M205" s="24"/>
      <c r="N205" s="55"/>
      <c r="O205" s="53" t="s">
        <v>234</v>
      </c>
      <c r="P205" s="56">
        <v>1145.35</v>
      </c>
      <c r="Q205" s="57">
        <v>43958</v>
      </c>
      <c r="R205" s="57">
        <v>43961</v>
      </c>
      <c r="S205" s="70"/>
      <c r="T205" s="58"/>
      <c r="U205" s="71" t="s">
        <v>589</v>
      </c>
      <c r="V205" s="58"/>
      <c r="W205" s="58"/>
      <c r="X205" s="58"/>
    </row>
    <row r="206" spans="1:24" ht="27" customHeight="1">
      <c r="A206" s="46" t="s">
        <v>569</v>
      </c>
      <c r="B206" s="24" t="s">
        <v>70</v>
      </c>
      <c r="C206" s="24" t="s">
        <v>71</v>
      </c>
      <c r="D206" s="48" t="s">
        <v>568</v>
      </c>
      <c r="E206" s="49" t="s">
        <v>24</v>
      </c>
      <c r="F206" s="50"/>
      <c r="G206" s="51"/>
      <c r="H206" s="47"/>
      <c r="I206" s="53"/>
      <c r="J206" s="55"/>
      <c r="K206" s="54"/>
      <c r="L206" s="51"/>
      <c r="M206" s="47"/>
      <c r="N206" s="55"/>
      <c r="O206" s="55" t="s">
        <v>301</v>
      </c>
      <c r="P206" s="56">
        <v>448</v>
      </c>
      <c r="Q206" s="57">
        <v>43959</v>
      </c>
      <c r="R206" s="57">
        <v>43990</v>
      </c>
      <c r="S206" s="70"/>
      <c r="T206" s="58"/>
      <c r="U206" s="58"/>
      <c r="V206" s="58"/>
      <c r="W206" s="58"/>
      <c r="X206" s="58"/>
    </row>
    <row r="207" spans="1:24" ht="27" customHeight="1">
      <c r="A207" s="46" t="s">
        <v>566</v>
      </c>
      <c r="B207" s="24" t="s">
        <v>70</v>
      </c>
      <c r="C207" s="24" t="s">
        <v>71</v>
      </c>
      <c r="D207" s="48" t="s">
        <v>567</v>
      </c>
      <c r="E207" s="49" t="s">
        <v>24</v>
      </c>
      <c r="F207" s="50"/>
      <c r="G207" s="51"/>
      <c r="H207" s="28"/>
      <c r="I207" s="53"/>
      <c r="J207" s="55"/>
      <c r="K207" s="54"/>
      <c r="L207" s="51"/>
      <c r="M207" s="28"/>
      <c r="N207" s="55"/>
      <c r="O207" s="55" t="s">
        <v>152</v>
      </c>
      <c r="P207" s="83">
        <v>6000</v>
      </c>
      <c r="Q207" s="57">
        <v>43959</v>
      </c>
      <c r="R207" s="57">
        <v>43959</v>
      </c>
      <c r="S207" s="83">
        <v>6000</v>
      </c>
      <c r="T207" s="58"/>
      <c r="U207" s="71" t="s">
        <v>698</v>
      </c>
      <c r="V207" s="58"/>
      <c r="W207" s="58"/>
      <c r="X207" s="58"/>
    </row>
    <row r="208" spans="1:24" ht="27" customHeight="1">
      <c r="A208" s="46" t="s">
        <v>570</v>
      </c>
      <c r="B208" s="24" t="s">
        <v>70</v>
      </c>
      <c r="C208" s="24" t="s">
        <v>71</v>
      </c>
      <c r="D208" s="48" t="s">
        <v>401</v>
      </c>
      <c r="E208" s="49" t="s">
        <v>27</v>
      </c>
      <c r="F208" s="50"/>
      <c r="G208" s="51"/>
      <c r="H208" s="29"/>
      <c r="I208" s="14"/>
      <c r="J208" s="14"/>
      <c r="K208" s="6"/>
      <c r="L208" s="35"/>
      <c r="M208" s="29"/>
      <c r="N208" s="55"/>
      <c r="O208" s="53" t="s">
        <v>84</v>
      </c>
      <c r="P208" s="83">
        <v>5676.22</v>
      </c>
      <c r="Q208" s="57">
        <v>43962</v>
      </c>
      <c r="R208" s="57">
        <v>43970</v>
      </c>
      <c r="S208" s="83">
        <v>5676.22</v>
      </c>
      <c r="T208" s="58"/>
      <c r="U208" s="89" t="s">
        <v>837</v>
      </c>
      <c r="V208" s="58"/>
      <c r="W208" s="58"/>
      <c r="X208" s="58"/>
    </row>
    <row r="209" spans="1:24" ht="27" customHeight="1">
      <c r="A209" s="46" t="s">
        <v>571</v>
      </c>
      <c r="B209" s="24" t="s">
        <v>70</v>
      </c>
      <c r="C209" s="24" t="s">
        <v>71</v>
      </c>
      <c r="D209" s="48" t="s">
        <v>572</v>
      </c>
      <c r="E209" s="49" t="s">
        <v>24</v>
      </c>
      <c r="F209" s="50"/>
      <c r="G209" s="51"/>
      <c r="H209" s="28"/>
      <c r="I209" s="53"/>
      <c r="J209" s="5"/>
      <c r="K209" s="54"/>
      <c r="L209" s="51"/>
      <c r="M209" s="28"/>
      <c r="N209" s="55"/>
      <c r="O209" s="55" t="s">
        <v>777</v>
      </c>
      <c r="P209" s="56" t="s">
        <v>576</v>
      </c>
      <c r="Q209" s="57">
        <v>43965</v>
      </c>
      <c r="R209" s="57">
        <v>44330</v>
      </c>
      <c r="S209" s="70"/>
      <c r="T209" s="58"/>
      <c r="U209" s="58"/>
      <c r="V209" s="58"/>
      <c r="W209" s="58"/>
      <c r="X209" s="58"/>
    </row>
    <row r="210" spans="1:24" ht="27" customHeight="1">
      <c r="A210" s="46" t="s">
        <v>574</v>
      </c>
      <c r="B210" s="24" t="s">
        <v>70</v>
      </c>
      <c r="C210" s="24" t="s">
        <v>71</v>
      </c>
      <c r="D210" s="48" t="s">
        <v>401</v>
      </c>
      <c r="E210" s="49" t="s">
        <v>27</v>
      </c>
      <c r="F210" s="50"/>
      <c r="G210" s="51"/>
      <c r="H210" s="24"/>
      <c r="I210" s="53"/>
      <c r="J210" s="55"/>
      <c r="K210" s="54"/>
      <c r="L210" s="51"/>
      <c r="M210" s="24"/>
      <c r="N210" s="55"/>
      <c r="O210" s="53" t="s">
        <v>84</v>
      </c>
      <c r="P210" s="83">
        <v>5500.08</v>
      </c>
      <c r="Q210" s="57">
        <v>43969</v>
      </c>
      <c r="R210" s="57">
        <v>43977</v>
      </c>
      <c r="S210" s="83">
        <v>5500.08</v>
      </c>
      <c r="T210" s="58"/>
      <c r="U210" s="89" t="s">
        <v>838</v>
      </c>
      <c r="V210" s="58"/>
      <c r="W210" s="58"/>
      <c r="X210" s="58"/>
    </row>
    <row r="211" spans="1:24" ht="27" customHeight="1">
      <c r="A211" s="46" t="s">
        <v>575</v>
      </c>
      <c r="B211" s="24" t="s">
        <v>70</v>
      </c>
      <c r="C211" s="24" t="s">
        <v>71</v>
      </c>
      <c r="D211" s="48" t="s">
        <v>309</v>
      </c>
      <c r="E211" s="49" t="s">
        <v>24</v>
      </c>
      <c r="F211" s="50"/>
      <c r="G211" s="51"/>
      <c r="H211" s="24"/>
      <c r="I211" s="53"/>
      <c r="J211" s="55"/>
      <c r="K211" s="54"/>
      <c r="L211" s="51"/>
      <c r="M211" s="24"/>
      <c r="N211" s="55"/>
      <c r="O211" s="55" t="s">
        <v>321</v>
      </c>
      <c r="P211" s="83">
        <v>503</v>
      </c>
      <c r="Q211" s="57">
        <v>43969</v>
      </c>
      <c r="R211" s="57">
        <v>43977</v>
      </c>
      <c r="S211" s="83">
        <v>503</v>
      </c>
      <c r="T211" s="58"/>
      <c r="U211" s="58"/>
      <c r="V211" s="58"/>
      <c r="W211" s="58"/>
      <c r="X211" s="58"/>
    </row>
    <row r="212" spans="1:24" ht="27" customHeight="1">
      <c r="A212" s="46" t="s">
        <v>577</v>
      </c>
      <c r="B212" s="47" t="s">
        <v>70</v>
      </c>
      <c r="C212" s="47" t="s">
        <v>71</v>
      </c>
      <c r="D212" s="48" t="s">
        <v>101</v>
      </c>
      <c r="E212" s="49" t="s">
        <v>24</v>
      </c>
      <c r="F212" s="50"/>
      <c r="G212" s="51"/>
      <c r="H212" s="47"/>
      <c r="I212" s="53"/>
      <c r="J212" s="55"/>
      <c r="K212" s="54"/>
      <c r="L212" s="51"/>
      <c r="M212" s="47"/>
      <c r="N212" s="55"/>
      <c r="O212" s="55" t="s">
        <v>102</v>
      </c>
      <c r="P212" s="83">
        <v>326</v>
      </c>
      <c r="Q212" s="57">
        <v>43971</v>
      </c>
      <c r="R212" s="57">
        <v>43981</v>
      </c>
      <c r="S212" s="83">
        <v>326</v>
      </c>
      <c r="T212" s="58"/>
      <c r="U212" s="71" t="s">
        <v>706</v>
      </c>
      <c r="V212" s="58"/>
      <c r="W212" s="58"/>
      <c r="X212" s="58"/>
    </row>
    <row r="213" spans="1:24" ht="27" customHeight="1">
      <c r="A213" s="46" t="s">
        <v>587</v>
      </c>
      <c r="B213" s="47" t="s">
        <v>70</v>
      </c>
      <c r="C213" s="47" t="s">
        <v>71</v>
      </c>
      <c r="D213" s="48" t="s">
        <v>159</v>
      </c>
      <c r="E213" s="49" t="s">
        <v>24</v>
      </c>
      <c r="F213" s="50"/>
      <c r="G213" s="51"/>
      <c r="H213" s="59"/>
      <c r="I213" s="53"/>
      <c r="J213" s="53"/>
      <c r="K213" s="54"/>
      <c r="L213" s="51"/>
      <c r="M213" s="59"/>
      <c r="N213" s="55"/>
      <c r="O213" s="53" t="s">
        <v>325</v>
      </c>
      <c r="P213" s="83">
        <v>150</v>
      </c>
      <c r="Q213" s="57">
        <v>43972</v>
      </c>
      <c r="R213" s="57">
        <v>43972</v>
      </c>
      <c r="S213" s="83">
        <v>150</v>
      </c>
      <c r="T213" s="58"/>
      <c r="U213" s="71" t="s">
        <v>729</v>
      </c>
      <c r="V213" s="58"/>
      <c r="W213" s="58"/>
      <c r="X213" s="58"/>
    </row>
    <row r="214" spans="1:24" ht="27" customHeight="1">
      <c r="A214" s="46" t="s">
        <v>588</v>
      </c>
      <c r="B214" s="47" t="s">
        <v>70</v>
      </c>
      <c r="C214" s="47" t="s">
        <v>71</v>
      </c>
      <c r="D214" s="48" t="s">
        <v>124</v>
      </c>
      <c r="E214" s="49" t="s">
        <v>24</v>
      </c>
      <c r="F214" s="50"/>
      <c r="G214" s="51"/>
      <c r="H214" s="59"/>
      <c r="I214" s="53"/>
      <c r="J214" s="53"/>
      <c r="K214" s="54"/>
      <c r="L214" s="51"/>
      <c r="M214" s="59"/>
      <c r="N214" s="55"/>
      <c r="O214" s="53" t="s">
        <v>232</v>
      </c>
      <c r="P214" s="83">
        <v>264.5</v>
      </c>
      <c r="Q214" s="57">
        <v>43976</v>
      </c>
      <c r="R214" s="57">
        <v>43976</v>
      </c>
      <c r="S214" s="83">
        <v>264.5</v>
      </c>
      <c r="T214" s="58"/>
      <c r="U214" s="71" t="s">
        <v>589</v>
      </c>
      <c r="V214" s="58"/>
      <c r="W214" s="58"/>
      <c r="X214" s="58"/>
    </row>
    <row r="215" spans="1:24" ht="27" customHeight="1">
      <c r="A215" s="46" t="s">
        <v>590</v>
      </c>
      <c r="B215" s="47" t="s">
        <v>70</v>
      </c>
      <c r="C215" s="47" t="s">
        <v>71</v>
      </c>
      <c r="D215" s="48" t="s">
        <v>401</v>
      </c>
      <c r="E215" s="49" t="s">
        <v>27</v>
      </c>
      <c r="F215" s="50"/>
      <c r="G215" s="51"/>
      <c r="H215" s="59"/>
      <c r="I215" s="53"/>
      <c r="J215" s="53"/>
      <c r="K215" s="54"/>
      <c r="L215" s="51"/>
      <c r="M215" s="59"/>
      <c r="N215" s="55"/>
      <c r="O215" s="53" t="s">
        <v>84</v>
      </c>
      <c r="P215" s="83">
        <v>5896.68</v>
      </c>
      <c r="Q215" s="57">
        <v>43976</v>
      </c>
      <c r="R215" s="57">
        <v>43983</v>
      </c>
      <c r="S215" s="83">
        <v>5896.68</v>
      </c>
      <c r="T215" s="58"/>
      <c r="U215" s="89" t="s">
        <v>839</v>
      </c>
      <c r="V215" s="58"/>
      <c r="W215" s="58"/>
      <c r="X215" s="58"/>
    </row>
    <row r="216" spans="1:24" ht="27" customHeight="1">
      <c r="A216" s="46" t="s">
        <v>592</v>
      </c>
      <c r="B216" s="47" t="s">
        <v>70</v>
      </c>
      <c r="C216" s="47" t="s">
        <v>71</v>
      </c>
      <c r="D216" s="48" t="s">
        <v>591</v>
      </c>
      <c r="E216" s="49" t="s">
        <v>24</v>
      </c>
      <c r="F216" s="50"/>
      <c r="G216" s="51"/>
      <c r="H216" s="47"/>
      <c r="I216" s="53"/>
      <c r="J216" s="55"/>
      <c r="K216" s="54"/>
      <c r="L216" s="51"/>
      <c r="M216" s="47"/>
      <c r="N216" s="55"/>
      <c r="O216" s="55" t="s">
        <v>420</v>
      </c>
      <c r="P216" s="56">
        <v>360</v>
      </c>
      <c r="Q216" s="57">
        <v>43976</v>
      </c>
      <c r="R216" s="57">
        <v>43978</v>
      </c>
      <c r="S216" s="70"/>
      <c r="T216" s="58"/>
      <c r="U216" s="71" t="s">
        <v>852</v>
      </c>
      <c r="V216" s="58"/>
      <c r="W216" s="58"/>
      <c r="X216" s="58"/>
    </row>
    <row r="217" spans="1:24" ht="27" customHeight="1">
      <c r="A217" s="46" t="s">
        <v>593</v>
      </c>
      <c r="B217" s="47" t="s">
        <v>70</v>
      </c>
      <c r="C217" s="47" t="s">
        <v>71</v>
      </c>
      <c r="D217" s="48" t="s">
        <v>594</v>
      </c>
      <c r="E217" s="49" t="s">
        <v>24</v>
      </c>
      <c r="F217" s="50"/>
      <c r="G217" s="51"/>
      <c r="H217" s="59"/>
      <c r="I217" s="53"/>
      <c r="J217" s="53"/>
      <c r="K217" s="54"/>
      <c r="L217" s="51"/>
      <c r="M217" s="59"/>
      <c r="N217" s="55"/>
      <c r="O217" s="53" t="s">
        <v>595</v>
      </c>
      <c r="P217" s="83">
        <v>120</v>
      </c>
      <c r="Q217" s="57">
        <v>43976</v>
      </c>
      <c r="R217" s="57">
        <v>43976</v>
      </c>
      <c r="S217" s="83">
        <v>120</v>
      </c>
      <c r="T217" s="58"/>
      <c r="U217" s="58"/>
      <c r="V217" s="58"/>
      <c r="W217" s="58"/>
      <c r="X217" s="58"/>
    </row>
    <row r="218" spans="1:24" ht="27" customHeight="1">
      <c r="A218" s="46" t="s">
        <v>596</v>
      </c>
      <c r="B218" s="47" t="s">
        <v>70</v>
      </c>
      <c r="C218" s="47" t="s">
        <v>71</v>
      </c>
      <c r="D218" s="48" t="s">
        <v>107</v>
      </c>
      <c r="E218" s="49" t="s">
        <v>24</v>
      </c>
      <c r="F218" s="50"/>
      <c r="G218" s="51"/>
      <c r="H218" s="59"/>
      <c r="I218" s="53"/>
      <c r="J218" s="53"/>
      <c r="K218" s="54"/>
      <c r="L218" s="51"/>
      <c r="M218" s="59"/>
      <c r="N218" s="55"/>
      <c r="O218" s="53" t="s">
        <v>113</v>
      </c>
      <c r="P218" s="83">
        <v>2799.13</v>
      </c>
      <c r="Q218" s="57">
        <v>43976</v>
      </c>
      <c r="R218" s="57">
        <v>43976</v>
      </c>
      <c r="S218" s="83">
        <v>2799.13</v>
      </c>
      <c r="T218" s="58"/>
      <c r="U218" s="58" t="s">
        <v>597</v>
      </c>
      <c r="V218" s="58"/>
      <c r="W218" s="58"/>
      <c r="X218" s="58"/>
    </row>
    <row r="219" spans="1:24" ht="27" customHeight="1">
      <c r="A219" s="46" t="s">
        <v>598</v>
      </c>
      <c r="B219" s="47" t="s">
        <v>70</v>
      </c>
      <c r="C219" s="47" t="s">
        <v>71</v>
      </c>
      <c r="D219" s="48" t="s">
        <v>599</v>
      </c>
      <c r="E219" s="49" t="s">
        <v>24</v>
      </c>
      <c r="F219" s="50"/>
      <c r="G219" s="51"/>
      <c r="H219" s="59"/>
      <c r="I219" s="53"/>
      <c r="J219" s="53"/>
      <c r="K219" s="54"/>
      <c r="L219" s="51"/>
      <c r="M219" s="59"/>
      <c r="N219" s="55"/>
      <c r="O219" s="53" t="s">
        <v>89</v>
      </c>
      <c r="P219" s="83">
        <v>500</v>
      </c>
      <c r="Q219" s="57">
        <v>43976</v>
      </c>
      <c r="R219" s="57">
        <v>43976</v>
      </c>
      <c r="S219" s="83">
        <v>500</v>
      </c>
      <c r="T219" s="58"/>
      <c r="U219" s="58"/>
      <c r="V219" s="58"/>
      <c r="W219" s="58"/>
      <c r="X219" s="58"/>
    </row>
    <row r="220" spans="1:24" ht="27" customHeight="1">
      <c r="A220" s="46" t="s">
        <v>600</v>
      </c>
      <c r="B220" s="47" t="s">
        <v>70</v>
      </c>
      <c r="C220" s="47" t="s">
        <v>71</v>
      </c>
      <c r="D220" s="48" t="s">
        <v>601</v>
      </c>
      <c r="E220" s="49" t="s">
        <v>24</v>
      </c>
      <c r="F220" s="50"/>
      <c r="G220" s="51"/>
      <c r="H220" s="59"/>
      <c r="I220" s="53"/>
      <c r="J220" s="53"/>
      <c r="K220" s="54"/>
      <c r="L220" s="51"/>
      <c r="M220" s="59"/>
      <c r="N220" s="55"/>
      <c r="O220" s="53" t="s">
        <v>152</v>
      </c>
      <c r="P220" s="83">
        <v>456.56</v>
      </c>
      <c r="Q220" s="57">
        <v>43976</v>
      </c>
      <c r="R220" s="57">
        <v>43976</v>
      </c>
      <c r="S220" s="83">
        <v>456.56</v>
      </c>
      <c r="T220" s="58"/>
      <c r="U220" s="71" t="s">
        <v>585</v>
      </c>
      <c r="V220" s="93"/>
      <c r="W220" s="58"/>
      <c r="X220" s="58"/>
    </row>
    <row r="221" spans="1:24" ht="27" customHeight="1">
      <c r="A221" s="46" t="s">
        <v>602</v>
      </c>
      <c r="B221" s="47" t="s">
        <v>70</v>
      </c>
      <c r="C221" s="47" t="s">
        <v>71</v>
      </c>
      <c r="D221" s="48" t="s">
        <v>603</v>
      </c>
      <c r="E221" s="49" t="s">
        <v>24</v>
      </c>
      <c r="F221" s="50"/>
      <c r="G221" s="51"/>
      <c r="H221" s="59"/>
      <c r="I221" s="53"/>
      <c r="J221" s="53"/>
      <c r="K221" s="54"/>
      <c r="L221" s="51"/>
      <c r="M221" s="59"/>
      <c r="N221" s="55"/>
      <c r="O221" s="53" t="s">
        <v>152</v>
      </c>
      <c r="P221" s="83">
        <v>219.67</v>
      </c>
      <c r="Q221" s="57">
        <v>43976</v>
      </c>
      <c r="R221" s="57">
        <v>43976</v>
      </c>
      <c r="S221" s="83">
        <v>219.67</v>
      </c>
      <c r="T221" s="58"/>
      <c r="U221" s="71" t="s">
        <v>585</v>
      </c>
      <c r="V221" s="58"/>
      <c r="W221" s="58"/>
      <c r="X221" s="58"/>
    </row>
    <row r="222" spans="1:24" ht="27" customHeight="1">
      <c r="A222" s="46" t="s">
        <v>604</v>
      </c>
      <c r="B222" s="47" t="s">
        <v>70</v>
      </c>
      <c r="C222" s="47" t="s">
        <v>71</v>
      </c>
      <c r="D222" s="48" t="s">
        <v>605</v>
      </c>
      <c r="E222" s="49" t="s">
        <v>24</v>
      </c>
      <c r="F222" s="50"/>
      <c r="G222" s="51"/>
      <c r="H222" s="59"/>
      <c r="I222" s="53"/>
      <c r="J222" s="53"/>
      <c r="K222" s="54"/>
      <c r="L222" s="51"/>
      <c r="M222" s="59"/>
      <c r="N222" s="55"/>
      <c r="O222" s="53" t="s">
        <v>606</v>
      </c>
      <c r="P222" s="83">
        <v>450</v>
      </c>
      <c r="Q222" s="57">
        <v>43976</v>
      </c>
      <c r="R222" s="57">
        <v>43976</v>
      </c>
      <c r="S222" s="83">
        <v>450</v>
      </c>
      <c r="T222" s="58"/>
      <c r="U222" s="58"/>
      <c r="V222" s="58"/>
      <c r="W222" s="58"/>
      <c r="X222" s="58"/>
    </row>
    <row r="223" spans="1:24" ht="27" customHeight="1">
      <c r="A223" s="46" t="s">
        <v>609</v>
      </c>
      <c r="B223" s="47" t="s">
        <v>70</v>
      </c>
      <c r="C223" s="47" t="s">
        <v>71</v>
      </c>
      <c r="D223" s="48" t="s">
        <v>608</v>
      </c>
      <c r="E223" s="49" t="s">
        <v>24</v>
      </c>
      <c r="F223" s="50"/>
      <c r="G223" s="51"/>
      <c r="H223" s="69"/>
      <c r="I223" s="53"/>
      <c r="J223" s="55"/>
      <c r="K223" s="54"/>
      <c r="L223" s="51"/>
      <c r="M223" s="69"/>
      <c r="N223" s="55"/>
      <c r="O223" s="55" t="s">
        <v>195</v>
      </c>
      <c r="P223" s="83">
        <v>70</v>
      </c>
      <c r="Q223" s="57">
        <v>43977</v>
      </c>
      <c r="R223" s="57">
        <v>43981</v>
      </c>
      <c r="S223" s="83">
        <v>70</v>
      </c>
      <c r="T223" s="58"/>
      <c r="U223" s="58" t="s">
        <v>692</v>
      </c>
      <c r="V223" s="58"/>
      <c r="W223" s="58"/>
      <c r="X223" s="58"/>
    </row>
    <row r="224" spans="1:24" ht="27" customHeight="1">
      <c r="A224" s="46" t="s">
        <v>856</v>
      </c>
      <c r="B224" s="47" t="s">
        <v>70</v>
      </c>
      <c r="C224" s="47" t="s">
        <v>71</v>
      </c>
      <c r="D224" s="48" t="s">
        <v>607</v>
      </c>
      <c r="E224" s="49" t="s">
        <v>24</v>
      </c>
      <c r="F224" s="50"/>
      <c r="G224" s="51"/>
      <c r="H224" s="69"/>
      <c r="I224" s="53"/>
      <c r="J224" s="53"/>
      <c r="K224" s="54"/>
      <c r="L224" s="51"/>
      <c r="M224" s="69"/>
      <c r="N224" s="55"/>
      <c r="O224" s="55" t="s">
        <v>195</v>
      </c>
      <c r="P224" s="83">
        <v>70</v>
      </c>
      <c r="Q224" s="57">
        <v>43977</v>
      </c>
      <c r="R224" s="57">
        <v>43981</v>
      </c>
      <c r="S224" s="83">
        <v>70</v>
      </c>
      <c r="T224" s="58"/>
      <c r="U224" s="58" t="s">
        <v>691</v>
      </c>
      <c r="V224" s="58"/>
      <c r="W224" s="58"/>
      <c r="X224" s="58"/>
    </row>
    <row r="225" spans="1:24" ht="27" customHeight="1">
      <c r="A225" s="46" t="s">
        <v>612</v>
      </c>
      <c r="B225" s="47" t="s">
        <v>70</v>
      </c>
      <c r="C225" s="47" t="s">
        <v>71</v>
      </c>
      <c r="D225" s="48" t="s">
        <v>404</v>
      </c>
      <c r="E225" s="49" t="s">
        <v>24</v>
      </c>
      <c r="F225" s="50"/>
      <c r="G225" s="51"/>
      <c r="H225" s="47"/>
      <c r="I225" s="53"/>
      <c r="J225" s="55"/>
      <c r="K225" s="54"/>
      <c r="L225" s="51"/>
      <c r="M225" s="47"/>
      <c r="N225" s="55"/>
      <c r="O225" s="55" t="s">
        <v>234</v>
      </c>
      <c r="P225" s="56">
        <v>253.13</v>
      </c>
      <c r="Q225" s="57">
        <v>43978</v>
      </c>
      <c r="R225" s="57">
        <v>43981</v>
      </c>
      <c r="S225" s="70"/>
      <c r="T225" s="58"/>
      <c r="U225" s="71" t="s">
        <v>778</v>
      </c>
      <c r="V225" s="58"/>
      <c r="W225" s="58"/>
      <c r="X225" s="58"/>
    </row>
    <row r="226" spans="1:24" ht="27" customHeight="1">
      <c r="A226" s="46" t="s">
        <v>613</v>
      </c>
      <c r="B226" s="47" t="s">
        <v>70</v>
      </c>
      <c r="C226" s="47" t="s">
        <v>71</v>
      </c>
      <c r="D226" s="48" t="s">
        <v>101</v>
      </c>
      <c r="E226" s="49" t="s">
        <v>27</v>
      </c>
      <c r="F226" s="50"/>
      <c r="G226" s="51"/>
      <c r="H226" s="59"/>
      <c r="I226" s="53"/>
      <c r="J226" s="53"/>
      <c r="K226" s="54"/>
      <c r="L226" s="51"/>
      <c r="M226" s="59"/>
      <c r="N226" s="55"/>
      <c r="O226" s="53" t="s">
        <v>102</v>
      </c>
      <c r="P226" s="56">
        <v>652</v>
      </c>
      <c r="Q226" s="57">
        <v>43978</v>
      </c>
      <c r="R226" s="57">
        <v>43981</v>
      </c>
      <c r="S226" s="70"/>
      <c r="T226" s="58"/>
      <c r="U226" s="71" t="s">
        <v>776</v>
      </c>
      <c r="V226" s="58"/>
      <c r="W226" s="58"/>
      <c r="X226" s="58"/>
    </row>
    <row r="227" spans="1:24" ht="27" customHeight="1">
      <c r="A227" s="46" t="s">
        <v>615</v>
      </c>
      <c r="B227" s="47" t="s">
        <v>70</v>
      </c>
      <c r="C227" s="47" t="s">
        <v>71</v>
      </c>
      <c r="D227" s="48" t="s">
        <v>614</v>
      </c>
      <c r="E227" s="49" t="s">
        <v>24</v>
      </c>
      <c r="F227" s="50"/>
      <c r="G227" s="51"/>
      <c r="H227" s="47"/>
      <c r="I227" s="53"/>
      <c r="J227" s="55"/>
      <c r="K227" s="54"/>
      <c r="L227" s="51"/>
      <c r="M227" s="47"/>
      <c r="N227" s="55"/>
      <c r="O227" s="55" t="s">
        <v>152</v>
      </c>
      <c r="P227" s="83">
        <v>195.08</v>
      </c>
      <c r="Q227" s="57">
        <v>43978</v>
      </c>
      <c r="R227" s="57">
        <v>43981</v>
      </c>
      <c r="S227" s="83">
        <v>195.08</v>
      </c>
      <c r="T227" s="58"/>
      <c r="U227" s="71" t="s">
        <v>699</v>
      </c>
      <c r="V227" s="58"/>
      <c r="W227" s="58"/>
      <c r="X227" s="58"/>
    </row>
    <row r="228" spans="1:24" ht="27" customHeight="1">
      <c r="A228" s="46" t="s">
        <v>616</v>
      </c>
      <c r="B228" s="47" t="s">
        <v>70</v>
      </c>
      <c r="C228" s="47" t="s">
        <v>71</v>
      </c>
      <c r="D228" s="48" t="s">
        <v>124</v>
      </c>
      <c r="E228" s="49" t="s">
        <v>24</v>
      </c>
      <c r="F228" s="50"/>
      <c r="G228" s="51"/>
      <c r="H228" s="59"/>
      <c r="I228" s="53"/>
      <c r="J228" s="53"/>
      <c r="K228" s="54"/>
      <c r="L228" s="51"/>
      <c r="M228" s="59"/>
      <c r="N228" s="55"/>
      <c r="O228" s="53" t="s">
        <v>113</v>
      </c>
      <c r="P228" s="83">
        <v>294.31</v>
      </c>
      <c r="Q228" s="57">
        <v>43978</v>
      </c>
      <c r="R228" s="57">
        <v>43978</v>
      </c>
      <c r="S228" s="83">
        <v>294.31</v>
      </c>
      <c r="T228" s="58"/>
      <c r="U228" s="58" t="s">
        <v>617</v>
      </c>
      <c r="V228" s="58"/>
      <c r="W228" s="58"/>
      <c r="X228" s="58"/>
    </row>
    <row r="229" spans="1:24" ht="27" customHeight="1">
      <c r="A229" s="46" t="s">
        <v>618</v>
      </c>
      <c r="B229" s="47" t="s">
        <v>70</v>
      </c>
      <c r="C229" s="47" t="s">
        <v>71</v>
      </c>
      <c r="D229" s="48" t="s">
        <v>135</v>
      </c>
      <c r="E229" s="49" t="s">
        <v>24</v>
      </c>
      <c r="F229" s="50"/>
      <c r="G229" s="51"/>
      <c r="H229" s="59"/>
      <c r="I229" s="53"/>
      <c r="J229" s="53"/>
      <c r="K229" s="54"/>
      <c r="L229" s="51"/>
      <c r="M229" s="59"/>
      <c r="N229" s="55"/>
      <c r="O229" s="53" t="s">
        <v>136</v>
      </c>
      <c r="P229" s="83">
        <v>5972.6</v>
      </c>
      <c r="Q229" s="57">
        <v>43978</v>
      </c>
      <c r="R229" s="57">
        <v>43978</v>
      </c>
      <c r="S229" s="83">
        <v>5972.6</v>
      </c>
      <c r="T229" s="58"/>
      <c r="U229" s="71" t="s">
        <v>619</v>
      </c>
      <c r="V229" s="58"/>
      <c r="W229" s="58"/>
      <c r="X229" s="58"/>
    </row>
    <row r="230" spans="1:24" ht="27" customHeight="1">
      <c r="A230" s="46" t="s">
        <v>620</v>
      </c>
      <c r="B230" s="47" t="s">
        <v>70</v>
      </c>
      <c r="C230" s="47" t="s">
        <v>71</v>
      </c>
      <c r="D230" s="48" t="s">
        <v>621</v>
      </c>
      <c r="E230" s="49" t="s">
        <v>24</v>
      </c>
      <c r="F230" s="50"/>
      <c r="G230" s="51"/>
      <c r="H230" s="59"/>
      <c r="I230" s="53"/>
      <c r="J230" s="55"/>
      <c r="K230" s="54"/>
      <c r="L230" s="51"/>
      <c r="M230" s="59"/>
      <c r="N230" s="55"/>
      <c r="O230" s="55" t="s">
        <v>333</v>
      </c>
      <c r="P230" s="56">
        <v>540</v>
      </c>
      <c r="Q230" s="57">
        <v>43978</v>
      </c>
      <c r="R230" s="57">
        <v>43978</v>
      </c>
      <c r="S230" s="70"/>
      <c r="T230" s="58"/>
      <c r="U230" s="71" t="s">
        <v>781</v>
      </c>
      <c r="V230" s="58"/>
      <c r="W230" s="58"/>
      <c r="X230" s="58"/>
    </row>
    <row r="231" spans="1:24" ht="27" customHeight="1">
      <c r="A231" s="46" t="s">
        <v>622</v>
      </c>
      <c r="B231" s="47" t="s">
        <v>70</v>
      </c>
      <c r="C231" s="47" t="s">
        <v>71</v>
      </c>
      <c r="D231" s="48" t="s">
        <v>86</v>
      </c>
      <c r="E231" s="49" t="s">
        <v>24</v>
      </c>
      <c r="F231" s="50"/>
      <c r="G231" s="51"/>
      <c r="H231" s="47"/>
      <c r="I231" s="53"/>
      <c r="J231" s="53"/>
      <c r="K231" s="54"/>
      <c r="L231" s="51"/>
      <c r="M231" s="47"/>
      <c r="N231" s="55"/>
      <c r="O231" s="55" t="s">
        <v>155</v>
      </c>
      <c r="P231" s="83">
        <v>3178.8</v>
      </c>
      <c r="Q231" s="57">
        <v>43978</v>
      </c>
      <c r="R231" s="57">
        <v>43978</v>
      </c>
      <c r="S231" s="83">
        <v>3178.8</v>
      </c>
      <c r="T231" s="58"/>
      <c r="U231" s="58" t="s">
        <v>623</v>
      </c>
      <c r="V231" s="58"/>
      <c r="W231" s="58"/>
      <c r="X231" s="58"/>
    </row>
    <row r="232" spans="1:24" ht="27" customHeight="1">
      <c r="A232" s="46" t="s">
        <v>625</v>
      </c>
      <c r="B232" s="47" t="s">
        <v>70</v>
      </c>
      <c r="C232" s="47" t="s">
        <v>71</v>
      </c>
      <c r="D232" s="48" t="s">
        <v>627</v>
      </c>
      <c r="E232" s="49" t="s">
        <v>24</v>
      </c>
      <c r="F232" s="50"/>
      <c r="G232" s="51"/>
      <c r="H232" s="47"/>
      <c r="I232" s="53"/>
      <c r="J232" s="53"/>
      <c r="K232" s="54"/>
      <c r="L232" s="51"/>
      <c r="M232" s="47"/>
      <c r="N232" s="55"/>
      <c r="O232" s="55" t="s">
        <v>628</v>
      </c>
      <c r="P232" s="56">
        <v>1350</v>
      </c>
      <c r="Q232" s="57">
        <v>43978</v>
      </c>
      <c r="R232" s="57">
        <v>43978</v>
      </c>
      <c r="S232" s="70"/>
      <c r="T232" s="58"/>
      <c r="U232" s="72" t="s">
        <v>702</v>
      </c>
      <c r="V232" s="58"/>
      <c r="W232" s="58"/>
      <c r="X232" s="58"/>
    </row>
    <row r="233" spans="1:24" ht="27" customHeight="1">
      <c r="A233" s="46" t="s">
        <v>624</v>
      </c>
      <c r="B233" s="47" t="s">
        <v>70</v>
      </c>
      <c r="C233" s="47" t="s">
        <v>71</v>
      </c>
      <c r="D233" s="48" t="s">
        <v>626</v>
      </c>
      <c r="E233" s="49" t="s">
        <v>24</v>
      </c>
      <c r="F233" s="50"/>
      <c r="G233" s="51"/>
      <c r="H233" s="69"/>
      <c r="I233" s="53"/>
      <c r="J233" s="53"/>
      <c r="K233" s="54"/>
      <c r="L233" s="51"/>
      <c r="M233" s="69"/>
      <c r="N233" s="55"/>
      <c r="O233" s="55" t="s">
        <v>254</v>
      </c>
      <c r="P233" s="56">
        <v>1650</v>
      </c>
      <c r="Q233" s="57">
        <v>43978</v>
      </c>
      <c r="R233" s="57">
        <v>43978</v>
      </c>
      <c r="S233" s="70"/>
      <c r="T233" s="58"/>
      <c r="U233" s="72" t="s">
        <v>853</v>
      </c>
      <c r="V233" s="58"/>
      <c r="W233" s="58"/>
      <c r="X233" s="58"/>
    </row>
    <row r="234" spans="1:24" ht="27" customHeight="1">
      <c r="A234" s="46" t="s">
        <v>857</v>
      </c>
      <c r="B234" s="47"/>
      <c r="C234" s="47"/>
      <c r="D234" s="48" t="s">
        <v>858</v>
      </c>
      <c r="E234" s="49" t="s">
        <v>24</v>
      </c>
      <c r="F234" s="50"/>
      <c r="G234" s="51"/>
      <c r="H234" s="69"/>
      <c r="I234" s="53"/>
      <c r="J234" s="53"/>
      <c r="K234" s="54"/>
      <c r="L234" s="51"/>
      <c r="M234" s="69"/>
      <c r="N234" s="55"/>
      <c r="O234" s="55" t="s">
        <v>628</v>
      </c>
      <c r="P234" s="56">
        <v>2880</v>
      </c>
      <c r="Q234" s="57">
        <v>43979</v>
      </c>
      <c r="R234" s="57">
        <v>44709</v>
      </c>
      <c r="S234" s="70"/>
      <c r="T234" s="58"/>
      <c r="U234" s="72"/>
      <c r="V234" s="58"/>
      <c r="W234" s="58"/>
      <c r="X234" s="58"/>
    </row>
    <row r="235" spans="1:24" ht="27" customHeight="1">
      <c r="A235" s="46" t="s">
        <v>629</v>
      </c>
      <c r="B235" s="47" t="s">
        <v>70</v>
      </c>
      <c r="C235" s="47" t="s">
        <v>71</v>
      </c>
      <c r="D235" s="48" t="s">
        <v>107</v>
      </c>
      <c r="E235" s="49" t="s">
        <v>24</v>
      </c>
      <c r="F235" s="50"/>
      <c r="G235" s="51"/>
      <c r="H235" s="47"/>
      <c r="I235" s="53"/>
      <c r="J235" s="53"/>
      <c r="K235" s="54"/>
      <c r="L235" s="51"/>
      <c r="M235" s="47"/>
      <c r="N235" s="55"/>
      <c r="O235" s="55" t="s">
        <v>139</v>
      </c>
      <c r="P235" s="83">
        <v>1167.92</v>
      </c>
      <c r="Q235" s="57">
        <v>43979</v>
      </c>
      <c r="R235" s="57">
        <v>43979</v>
      </c>
      <c r="S235" s="83">
        <v>1167.92</v>
      </c>
      <c r="T235" s="58"/>
      <c r="U235" s="71" t="s">
        <v>630</v>
      </c>
      <c r="V235" s="58"/>
      <c r="W235" s="58"/>
      <c r="X235" s="58"/>
    </row>
    <row r="236" spans="1:24" ht="27" customHeight="1">
      <c r="A236" s="46" t="s">
        <v>631</v>
      </c>
      <c r="B236" s="47" t="s">
        <v>70</v>
      </c>
      <c r="C236" s="47" t="s">
        <v>71</v>
      </c>
      <c r="D236" s="48" t="s">
        <v>107</v>
      </c>
      <c r="E236" s="49" t="s">
        <v>24</v>
      </c>
      <c r="F236" s="50"/>
      <c r="G236" s="51"/>
      <c r="H236" s="47"/>
      <c r="I236" s="53"/>
      <c r="J236" s="53"/>
      <c r="K236" s="54"/>
      <c r="L236" s="51"/>
      <c r="M236" s="47"/>
      <c r="N236" s="55"/>
      <c r="O236" s="55" t="s">
        <v>146</v>
      </c>
      <c r="P236" s="83">
        <v>1338.67</v>
      </c>
      <c r="Q236" s="57">
        <v>43979</v>
      </c>
      <c r="R236" s="57">
        <v>43979</v>
      </c>
      <c r="S236" s="83">
        <v>1338.67</v>
      </c>
      <c r="T236" s="58"/>
      <c r="U236" s="71" t="s">
        <v>633</v>
      </c>
      <c r="V236" s="58"/>
      <c r="W236" s="58"/>
      <c r="X236" s="58"/>
    </row>
    <row r="237" spans="1:24" ht="27" customHeight="1">
      <c r="A237" s="46" t="s">
        <v>632</v>
      </c>
      <c r="B237" s="47" t="s">
        <v>70</v>
      </c>
      <c r="C237" s="47" t="s">
        <v>71</v>
      </c>
      <c r="D237" s="48" t="s">
        <v>124</v>
      </c>
      <c r="E237" s="49" t="s">
        <v>24</v>
      </c>
      <c r="F237" s="50"/>
      <c r="G237" s="51"/>
      <c r="H237" s="47"/>
      <c r="I237" s="53"/>
      <c r="J237" s="53"/>
      <c r="K237" s="54"/>
      <c r="L237" s="51"/>
      <c r="M237" s="47"/>
      <c r="N237" s="55"/>
      <c r="O237" s="55" t="s">
        <v>146</v>
      </c>
      <c r="P237" s="83">
        <v>986.5</v>
      </c>
      <c r="Q237" s="57">
        <v>43979</v>
      </c>
      <c r="R237" s="57">
        <v>43979</v>
      </c>
      <c r="S237" s="83">
        <v>986.5</v>
      </c>
      <c r="T237" s="58"/>
      <c r="U237" s="71" t="s">
        <v>634</v>
      </c>
      <c r="V237" s="58"/>
      <c r="W237" s="58"/>
      <c r="X237" s="58"/>
    </row>
    <row r="238" spans="1:24" ht="27" customHeight="1">
      <c r="A238" s="46" t="s">
        <v>635</v>
      </c>
      <c r="B238" s="47" t="s">
        <v>70</v>
      </c>
      <c r="C238" s="47" t="s">
        <v>71</v>
      </c>
      <c r="D238" s="48" t="s">
        <v>124</v>
      </c>
      <c r="E238" s="49" t="s">
        <v>24</v>
      </c>
      <c r="F238" s="50"/>
      <c r="G238" s="51"/>
      <c r="H238" s="47"/>
      <c r="I238" s="53"/>
      <c r="J238" s="53"/>
      <c r="K238" s="54"/>
      <c r="L238" s="51"/>
      <c r="M238" s="47"/>
      <c r="N238" s="55"/>
      <c r="O238" s="55" t="s">
        <v>108</v>
      </c>
      <c r="P238" s="83">
        <v>5619.52</v>
      </c>
      <c r="Q238" s="57">
        <v>43979</v>
      </c>
      <c r="R238" s="57">
        <v>43979</v>
      </c>
      <c r="S238" s="83">
        <v>5619.52</v>
      </c>
      <c r="T238" s="58"/>
      <c r="U238" s="58" t="s">
        <v>636</v>
      </c>
      <c r="V238" s="58"/>
      <c r="W238" s="58"/>
      <c r="X238" s="58"/>
    </row>
    <row r="239" spans="1:24" ht="27" customHeight="1">
      <c r="A239" s="46" t="s">
        <v>637</v>
      </c>
      <c r="B239" s="47" t="s">
        <v>70</v>
      </c>
      <c r="C239" s="47" t="s">
        <v>71</v>
      </c>
      <c r="D239" s="48" t="s">
        <v>159</v>
      </c>
      <c r="E239" s="49" t="s">
        <v>24</v>
      </c>
      <c r="F239" s="50"/>
      <c r="G239" s="51"/>
      <c r="H239" s="47"/>
      <c r="I239" s="53"/>
      <c r="J239" s="53"/>
      <c r="K239" s="54"/>
      <c r="L239" s="51"/>
      <c r="M239" s="47"/>
      <c r="N239" s="55"/>
      <c r="O239" s="55" t="s">
        <v>454</v>
      </c>
      <c r="P239" s="83">
        <v>145.19</v>
      </c>
      <c r="Q239" s="57">
        <v>43979</v>
      </c>
      <c r="R239" s="57">
        <v>43979</v>
      </c>
      <c r="S239" s="83">
        <v>145.19</v>
      </c>
      <c r="T239" s="58"/>
      <c r="U239" s="72" t="s">
        <v>638</v>
      </c>
      <c r="V239" s="58"/>
      <c r="W239" s="58"/>
      <c r="X239" s="58"/>
    </row>
    <row r="240" spans="1:24" ht="27" customHeight="1">
      <c r="A240" s="46" t="s">
        <v>641</v>
      </c>
      <c r="B240" s="47" t="s">
        <v>70</v>
      </c>
      <c r="C240" s="47" t="s">
        <v>71</v>
      </c>
      <c r="D240" s="48" t="s">
        <v>151</v>
      </c>
      <c r="E240" s="49" t="s">
        <v>24</v>
      </c>
      <c r="F240" s="50"/>
      <c r="G240" s="51"/>
      <c r="H240" s="47"/>
      <c r="I240" s="53"/>
      <c r="J240" s="53"/>
      <c r="K240" s="54"/>
      <c r="L240" s="51"/>
      <c r="M240" s="47"/>
      <c r="N240" s="55"/>
      <c r="O240" s="55" t="s">
        <v>157</v>
      </c>
      <c r="P240" s="83">
        <v>955.14</v>
      </c>
      <c r="Q240" s="57">
        <v>43979</v>
      </c>
      <c r="R240" s="57">
        <v>43979</v>
      </c>
      <c r="S240" s="83">
        <v>955.14</v>
      </c>
      <c r="T240" s="58"/>
      <c r="U240" s="72" t="s">
        <v>642</v>
      </c>
      <c r="V240" s="58"/>
      <c r="W240" s="58"/>
      <c r="X240" s="58"/>
    </row>
    <row r="241" spans="1:24" ht="27" customHeight="1">
      <c r="A241" s="46" t="s">
        <v>643</v>
      </c>
      <c r="B241" s="47" t="s">
        <v>70</v>
      </c>
      <c r="C241" s="47" t="s">
        <v>71</v>
      </c>
      <c r="D241" s="48" t="s">
        <v>363</v>
      </c>
      <c r="E241" s="49" t="s">
        <v>24</v>
      </c>
      <c r="F241" s="50"/>
      <c r="G241" s="51"/>
      <c r="H241" s="47"/>
      <c r="I241" s="53"/>
      <c r="J241" s="53"/>
      <c r="K241" s="54"/>
      <c r="L241" s="51"/>
      <c r="M241" s="47"/>
      <c r="N241" s="55"/>
      <c r="O241" s="55" t="s">
        <v>302</v>
      </c>
      <c r="P241" s="83">
        <v>5923.89</v>
      </c>
      <c r="Q241" s="57">
        <v>43979</v>
      </c>
      <c r="R241" s="57">
        <v>43979</v>
      </c>
      <c r="S241" s="83">
        <f>2961.95+2961.94</f>
        <v>5923.889999999999</v>
      </c>
      <c r="T241" s="58"/>
      <c r="U241" s="72" t="s">
        <v>644</v>
      </c>
      <c r="V241" s="58"/>
      <c r="W241" s="58"/>
      <c r="X241" s="58"/>
    </row>
    <row r="242" spans="1:24" ht="27" customHeight="1">
      <c r="A242" s="46" t="s">
        <v>645</v>
      </c>
      <c r="B242" s="47" t="s">
        <v>70</v>
      </c>
      <c r="C242" s="47" t="s">
        <v>71</v>
      </c>
      <c r="D242" s="48" t="s">
        <v>646</v>
      </c>
      <c r="E242" s="49" t="s">
        <v>24</v>
      </c>
      <c r="F242" s="50"/>
      <c r="G242" s="51"/>
      <c r="H242" s="47"/>
      <c r="I242" s="53"/>
      <c r="J242" s="53"/>
      <c r="K242" s="54"/>
      <c r="L242" s="51"/>
      <c r="M242" s="47"/>
      <c r="N242" s="55"/>
      <c r="O242" s="55" t="s">
        <v>321</v>
      </c>
      <c r="P242" s="56">
        <v>248</v>
      </c>
      <c r="Q242" s="57">
        <v>43983</v>
      </c>
      <c r="R242" s="57">
        <v>43987</v>
      </c>
      <c r="S242" s="70"/>
      <c r="T242" s="58"/>
      <c r="U242" s="58"/>
      <c r="V242" s="58"/>
      <c r="W242" s="58"/>
      <c r="X242" s="58"/>
    </row>
    <row r="243" spans="1:24" ht="27" customHeight="1">
      <c r="A243" s="46" t="s">
        <v>647</v>
      </c>
      <c r="B243" s="47" t="s">
        <v>70</v>
      </c>
      <c r="C243" s="47" t="s">
        <v>71</v>
      </c>
      <c r="D243" s="48" t="s">
        <v>648</v>
      </c>
      <c r="E243" s="49" t="s">
        <v>24</v>
      </c>
      <c r="F243" s="50"/>
      <c r="G243" s="51"/>
      <c r="H243" s="47"/>
      <c r="I243" s="53"/>
      <c r="J243" s="53"/>
      <c r="K243" s="54"/>
      <c r="L243" s="51"/>
      <c r="M243" s="47"/>
      <c r="N243" s="55"/>
      <c r="O243" s="55" t="s">
        <v>649</v>
      </c>
      <c r="P243" s="83">
        <v>2671.21</v>
      </c>
      <c r="Q243" s="57">
        <v>43983</v>
      </c>
      <c r="R243" s="57">
        <v>44348</v>
      </c>
      <c r="S243" s="83">
        <v>2671.21</v>
      </c>
      <c r="T243" s="58"/>
      <c r="U243" s="58"/>
      <c r="V243" s="58"/>
      <c r="W243" s="58"/>
      <c r="X243" s="58"/>
    </row>
    <row r="244" spans="1:24" ht="27" customHeight="1">
      <c r="A244" s="46" t="s">
        <v>650</v>
      </c>
      <c r="B244" s="24" t="s">
        <v>70</v>
      </c>
      <c r="C244" s="24" t="s">
        <v>71</v>
      </c>
      <c r="D244" s="48" t="s">
        <v>401</v>
      </c>
      <c r="E244" s="49" t="s">
        <v>27</v>
      </c>
      <c r="F244" s="50"/>
      <c r="G244" s="51"/>
      <c r="H244" s="29"/>
      <c r="I244" s="14"/>
      <c r="J244" s="14"/>
      <c r="K244" s="6"/>
      <c r="L244" s="35"/>
      <c r="M244" s="29"/>
      <c r="N244" s="55"/>
      <c r="O244" s="53" t="s">
        <v>84</v>
      </c>
      <c r="P244" s="56">
        <v>4621.31</v>
      </c>
      <c r="Q244" s="57">
        <v>43983</v>
      </c>
      <c r="R244" s="57">
        <v>43991</v>
      </c>
      <c r="S244" s="70"/>
      <c r="T244" s="58"/>
      <c r="U244" s="89" t="s">
        <v>840</v>
      </c>
      <c r="V244" s="58"/>
      <c r="W244" s="58"/>
      <c r="X244" s="58"/>
    </row>
    <row r="245" spans="1:24" ht="27" customHeight="1">
      <c r="A245" s="46" t="s">
        <v>653</v>
      </c>
      <c r="B245" s="24" t="s">
        <v>70</v>
      </c>
      <c r="C245" s="24" t="s">
        <v>71</v>
      </c>
      <c r="D245" s="48" t="s">
        <v>654</v>
      </c>
      <c r="E245" s="49" t="s">
        <v>24</v>
      </c>
      <c r="F245" s="50"/>
      <c r="G245" s="51"/>
      <c r="H245" s="47"/>
      <c r="I245" s="53"/>
      <c r="J245" s="53"/>
      <c r="K245" s="54"/>
      <c r="L245" s="51"/>
      <c r="M245" s="47"/>
      <c r="N245" s="55"/>
      <c r="O245" s="53" t="s">
        <v>675</v>
      </c>
      <c r="P245" s="83">
        <v>599</v>
      </c>
      <c r="Q245" s="57">
        <v>43985</v>
      </c>
      <c r="R245" s="57">
        <v>43994</v>
      </c>
      <c r="S245" s="83">
        <v>599</v>
      </c>
      <c r="T245" s="58"/>
      <c r="U245" s="58"/>
      <c r="V245" s="58"/>
      <c r="W245" s="58"/>
      <c r="X245" s="58"/>
    </row>
    <row r="246" spans="1:24" ht="27" customHeight="1">
      <c r="A246" s="46" t="s">
        <v>655</v>
      </c>
      <c r="B246" s="24" t="s">
        <v>70</v>
      </c>
      <c r="C246" s="24" t="s">
        <v>71</v>
      </c>
      <c r="D246" s="48" t="s">
        <v>657</v>
      </c>
      <c r="E246" s="49" t="s">
        <v>24</v>
      </c>
      <c r="F246" s="50"/>
      <c r="G246" s="51"/>
      <c r="H246" s="24"/>
      <c r="I246" s="53"/>
      <c r="J246" s="53"/>
      <c r="K246" s="54"/>
      <c r="L246" s="51"/>
      <c r="M246" s="24"/>
      <c r="N246" s="55"/>
      <c r="O246" s="53" t="s">
        <v>656</v>
      </c>
      <c r="P246" s="83">
        <v>700</v>
      </c>
      <c r="Q246" s="57">
        <v>43985</v>
      </c>
      <c r="R246" s="57">
        <v>43994</v>
      </c>
      <c r="S246" s="83">
        <v>700</v>
      </c>
      <c r="T246" s="58"/>
      <c r="U246" s="58"/>
      <c r="V246" s="58"/>
      <c r="W246" s="58"/>
      <c r="X246" s="58"/>
    </row>
    <row r="247" spans="1:24" ht="27" customHeight="1">
      <c r="A247" s="46" t="s">
        <v>651</v>
      </c>
      <c r="B247" s="24" t="s">
        <v>70</v>
      </c>
      <c r="C247" s="24" t="s">
        <v>71</v>
      </c>
      <c r="D247" s="48" t="s">
        <v>652</v>
      </c>
      <c r="E247" s="49" t="s">
        <v>24</v>
      </c>
      <c r="F247" s="50"/>
      <c r="G247" s="51"/>
      <c r="H247" s="28"/>
      <c r="I247" s="53"/>
      <c r="J247" s="55"/>
      <c r="K247" s="54"/>
      <c r="L247" s="51"/>
      <c r="M247" s="28"/>
      <c r="N247" s="55"/>
      <c r="O247" s="55" t="s">
        <v>470</v>
      </c>
      <c r="P247" s="56">
        <v>33750</v>
      </c>
      <c r="Q247" s="57">
        <v>43985</v>
      </c>
      <c r="R247" s="57">
        <v>44012</v>
      </c>
      <c r="S247" s="70">
        <f>10000</f>
        <v>10000</v>
      </c>
      <c r="T247" s="58"/>
      <c r="U247" s="58"/>
      <c r="V247" s="58"/>
      <c r="W247" s="58"/>
      <c r="X247" s="58"/>
    </row>
    <row r="248" spans="1:24" ht="27" customHeight="1">
      <c r="A248" s="43" t="s">
        <v>689</v>
      </c>
      <c r="B248" s="24"/>
      <c r="C248" s="24"/>
      <c r="D248" s="48" t="s">
        <v>298</v>
      </c>
      <c r="E248" s="49" t="s">
        <v>24</v>
      </c>
      <c r="F248" s="50"/>
      <c r="G248" s="51"/>
      <c r="H248" s="52"/>
      <c r="I248" s="53"/>
      <c r="J248" s="55"/>
      <c r="K248" s="54"/>
      <c r="L248" s="51"/>
      <c r="M248" s="52"/>
      <c r="N248" s="55"/>
      <c r="O248" s="55" t="s">
        <v>195</v>
      </c>
      <c r="P248" s="83">
        <v>960.96</v>
      </c>
      <c r="Q248" s="57">
        <v>43985</v>
      </c>
      <c r="R248" s="57">
        <v>43989</v>
      </c>
      <c r="S248" s="83">
        <v>960.96</v>
      </c>
      <c r="T248" s="58"/>
      <c r="U248" s="58" t="s">
        <v>690</v>
      </c>
      <c r="V248" s="58"/>
      <c r="W248" s="58"/>
      <c r="X248" s="58"/>
    </row>
    <row r="249" spans="1:24" ht="27" customHeight="1">
      <c r="A249" s="43" t="s">
        <v>666</v>
      </c>
      <c r="B249" s="24" t="s">
        <v>70</v>
      </c>
      <c r="C249" s="24" t="s">
        <v>71</v>
      </c>
      <c r="D249" s="17" t="s">
        <v>667</v>
      </c>
      <c r="E249" s="49" t="s">
        <v>24</v>
      </c>
      <c r="F249" s="50"/>
      <c r="G249" s="51"/>
      <c r="H249" s="29"/>
      <c r="I249" s="14"/>
      <c r="J249" s="14"/>
      <c r="K249" s="6"/>
      <c r="L249" s="35"/>
      <c r="M249" s="29"/>
      <c r="N249" s="55"/>
      <c r="O249" s="53" t="s">
        <v>256</v>
      </c>
      <c r="P249" s="56">
        <v>356.5</v>
      </c>
      <c r="Q249" s="57">
        <v>43986</v>
      </c>
      <c r="R249" s="57">
        <v>43992</v>
      </c>
      <c r="S249" s="70"/>
      <c r="T249" s="58"/>
      <c r="U249" s="58"/>
      <c r="V249" s="58"/>
      <c r="W249" s="58"/>
      <c r="X249" s="58"/>
    </row>
    <row r="250" spans="1:24" ht="27" customHeight="1">
      <c r="A250" s="46" t="s">
        <v>668</v>
      </c>
      <c r="B250" s="24" t="s">
        <v>70</v>
      </c>
      <c r="C250" s="24" t="s">
        <v>71</v>
      </c>
      <c r="D250" s="48" t="s">
        <v>513</v>
      </c>
      <c r="E250" s="49" t="s">
        <v>24</v>
      </c>
      <c r="F250" s="50"/>
      <c r="G250" s="51"/>
      <c r="H250" s="52"/>
      <c r="I250" s="53"/>
      <c r="J250" s="55"/>
      <c r="K250" s="54"/>
      <c r="L250" s="51"/>
      <c r="M250" s="52"/>
      <c r="N250" s="55"/>
      <c r="O250" s="55" t="s">
        <v>182</v>
      </c>
      <c r="P250" s="56">
        <v>320</v>
      </c>
      <c r="Q250" s="57">
        <v>43986</v>
      </c>
      <c r="R250" s="57">
        <v>43992</v>
      </c>
      <c r="S250" s="70"/>
      <c r="T250" s="58"/>
      <c r="U250" s="71" t="s">
        <v>702</v>
      </c>
      <c r="V250" s="58"/>
      <c r="W250" s="58"/>
      <c r="X250" s="58"/>
    </row>
    <row r="251" spans="1:24" ht="27" customHeight="1">
      <c r="A251" s="43" t="s">
        <v>670</v>
      </c>
      <c r="B251" s="24" t="s">
        <v>70</v>
      </c>
      <c r="C251" s="24" t="s">
        <v>71</v>
      </c>
      <c r="D251" s="17" t="s">
        <v>671</v>
      </c>
      <c r="E251" s="49" t="s">
        <v>24</v>
      </c>
      <c r="F251" s="34"/>
      <c r="G251" s="35"/>
      <c r="H251" s="24"/>
      <c r="I251" s="14"/>
      <c r="J251" s="14"/>
      <c r="K251" s="6"/>
      <c r="L251" s="35"/>
      <c r="M251" s="24"/>
      <c r="N251" s="5"/>
      <c r="O251" s="5" t="s">
        <v>175</v>
      </c>
      <c r="P251" s="56">
        <v>445</v>
      </c>
      <c r="Q251" s="57">
        <v>43990</v>
      </c>
      <c r="R251" s="57">
        <v>43992</v>
      </c>
      <c r="S251" s="70"/>
      <c r="T251" s="58"/>
      <c r="U251" s="72" t="s">
        <v>854</v>
      </c>
      <c r="V251" s="58"/>
      <c r="W251" s="58"/>
      <c r="X251" s="58"/>
    </row>
    <row r="252" spans="1:24" ht="27" customHeight="1">
      <c r="A252" s="43" t="s">
        <v>669</v>
      </c>
      <c r="B252" s="24" t="s">
        <v>70</v>
      </c>
      <c r="C252" s="24" t="s">
        <v>71</v>
      </c>
      <c r="D252" s="17" t="s">
        <v>172</v>
      </c>
      <c r="E252" s="49" t="s">
        <v>24</v>
      </c>
      <c r="F252" s="34"/>
      <c r="G252" s="35"/>
      <c r="H252" s="28"/>
      <c r="I252" s="14"/>
      <c r="J252" s="5"/>
      <c r="K252" s="6"/>
      <c r="L252" s="35"/>
      <c r="M252" s="28"/>
      <c r="N252" s="5"/>
      <c r="O252" s="55" t="s">
        <v>113</v>
      </c>
      <c r="P252" s="56">
        <v>1090</v>
      </c>
      <c r="Q252" s="57">
        <v>43990</v>
      </c>
      <c r="R252" s="57">
        <v>43992</v>
      </c>
      <c r="S252" s="70"/>
      <c r="T252" s="58"/>
      <c r="U252" s="97" t="s">
        <v>851</v>
      </c>
      <c r="V252" s="58"/>
      <c r="W252" s="58"/>
      <c r="X252" s="58"/>
    </row>
    <row r="253" spans="1:24" ht="27" customHeight="1">
      <c r="A253" s="43" t="s">
        <v>672</v>
      </c>
      <c r="B253" s="24" t="s">
        <v>70</v>
      </c>
      <c r="C253" s="24" t="s">
        <v>71</v>
      </c>
      <c r="D253" s="17" t="s">
        <v>401</v>
      </c>
      <c r="E253" s="49" t="s">
        <v>27</v>
      </c>
      <c r="F253" s="34"/>
      <c r="G253" s="35"/>
      <c r="H253" s="24"/>
      <c r="I253" s="14"/>
      <c r="J253" s="14"/>
      <c r="K253" s="6"/>
      <c r="L253" s="35"/>
      <c r="M253" s="24"/>
      <c r="N253" s="5"/>
      <c r="O253" s="5" t="s">
        <v>84</v>
      </c>
      <c r="P253" s="56">
        <v>5180.05</v>
      </c>
      <c r="Q253" s="57">
        <v>43990</v>
      </c>
      <c r="R253" s="57">
        <v>43998</v>
      </c>
      <c r="S253" s="70"/>
      <c r="T253" s="58"/>
      <c r="U253" s="89" t="s">
        <v>841</v>
      </c>
      <c r="V253" s="58"/>
      <c r="W253" s="58"/>
      <c r="X253" s="58"/>
    </row>
    <row r="254" spans="1:24" ht="27" customHeight="1">
      <c r="A254" s="43" t="s">
        <v>674</v>
      </c>
      <c r="B254" s="24" t="s">
        <v>70</v>
      </c>
      <c r="C254" s="24" t="s">
        <v>71</v>
      </c>
      <c r="D254" s="17" t="s">
        <v>673</v>
      </c>
      <c r="E254" s="49" t="s">
        <v>24</v>
      </c>
      <c r="F254" s="34"/>
      <c r="G254" s="35"/>
      <c r="H254" s="28"/>
      <c r="I254" s="14"/>
      <c r="J254" s="14"/>
      <c r="K254" s="6"/>
      <c r="L254" s="35"/>
      <c r="M254" s="28"/>
      <c r="N254" s="5"/>
      <c r="O254" s="14" t="s">
        <v>449</v>
      </c>
      <c r="P254" s="56">
        <v>130</v>
      </c>
      <c r="Q254" s="57">
        <v>43990</v>
      </c>
      <c r="R254" s="57">
        <v>43998</v>
      </c>
      <c r="S254" s="70"/>
      <c r="T254" s="58"/>
      <c r="U254" s="58"/>
      <c r="V254" s="58"/>
      <c r="W254" s="58"/>
      <c r="X254" s="58"/>
    </row>
    <row r="255" spans="1:24" ht="27" customHeight="1">
      <c r="A255" s="46" t="s">
        <v>676</v>
      </c>
      <c r="B255" s="24" t="s">
        <v>70</v>
      </c>
      <c r="C255" s="24" t="s">
        <v>71</v>
      </c>
      <c r="D255" s="48" t="s">
        <v>677</v>
      </c>
      <c r="E255" s="49" t="s">
        <v>24</v>
      </c>
      <c r="F255" s="34"/>
      <c r="G255" s="35"/>
      <c r="H255" s="28"/>
      <c r="I255" s="14"/>
      <c r="J255" s="14"/>
      <c r="K255" s="6"/>
      <c r="L255" s="35"/>
      <c r="M255" s="28"/>
      <c r="N255" s="40"/>
      <c r="O255" s="5" t="s">
        <v>333</v>
      </c>
      <c r="P255" s="56">
        <v>195</v>
      </c>
      <c r="Q255" s="57">
        <v>43992</v>
      </c>
      <c r="R255" s="57">
        <v>43997</v>
      </c>
      <c r="S255" s="70"/>
      <c r="T255" s="58"/>
      <c r="U255" s="58"/>
      <c r="V255" s="58"/>
      <c r="W255" s="58"/>
      <c r="X255" s="58"/>
    </row>
    <row r="256" spans="1:24" ht="27" customHeight="1">
      <c r="A256" s="46" t="s">
        <v>859</v>
      </c>
      <c r="B256" s="24"/>
      <c r="C256" s="24"/>
      <c r="D256" s="48" t="s">
        <v>860</v>
      </c>
      <c r="E256" s="49" t="s">
        <v>24</v>
      </c>
      <c r="F256" s="34"/>
      <c r="G256" s="35"/>
      <c r="H256" s="28"/>
      <c r="I256" s="14"/>
      <c r="J256" s="14"/>
      <c r="K256" s="6"/>
      <c r="L256" s="35"/>
      <c r="M256" s="28"/>
      <c r="N256" s="40"/>
      <c r="O256" s="5" t="s">
        <v>861</v>
      </c>
      <c r="P256" s="56">
        <v>18</v>
      </c>
      <c r="Q256" s="57">
        <v>43997</v>
      </c>
      <c r="R256" s="57">
        <v>44385</v>
      </c>
      <c r="S256" s="70"/>
      <c r="T256" s="58"/>
      <c r="U256" s="58"/>
      <c r="V256" s="58"/>
      <c r="W256" s="58"/>
      <c r="X256" s="58"/>
    </row>
    <row r="257" spans="1:24" ht="27" customHeight="1">
      <c r="A257" s="43" t="s">
        <v>678</v>
      </c>
      <c r="B257" s="24" t="s">
        <v>70</v>
      </c>
      <c r="C257" s="24" t="s">
        <v>71</v>
      </c>
      <c r="D257" s="17" t="s">
        <v>401</v>
      </c>
      <c r="E257" s="49" t="s">
        <v>27</v>
      </c>
      <c r="F257" s="34"/>
      <c r="G257" s="35"/>
      <c r="H257" s="24"/>
      <c r="I257" s="14"/>
      <c r="J257" s="14"/>
      <c r="K257" s="6"/>
      <c r="L257" s="35"/>
      <c r="M257" s="24"/>
      <c r="N257" s="5"/>
      <c r="O257" s="5" t="s">
        <v>84</v>
      </c>
      <c r="P257" s="56">
        <v>5217.28</v>
      </c>
      <c r="Q257" s="57">
        <v>43997</v>
      </c>
      <c r="R257" s="57">
        <v>44004</v>
      </c>
      <c r="S257" s="70"/>
      <c r="T257" s="58"/>
      <c r="U257" s="89" t="s">
        <v>842</v>
      </c>
      <c r="V257" s="58"/>
      <c r="W257" s="58"/>
      <c r="X257" s="58"/>
    </row>
    <row r="258" spans="1:24" ht="27" customHeight="1">
      <c r="A258" s="46" t="s">
        <v>679</v>
      </c>
      <c r="B258" s="47" t="s">
        <v>70</v>
      </c>
      <c r="C258" s="47" t="s">
        <v>71</v>
      </c>
      <c r="D258" s="48" t="s">
        <v>680</v>
      </c>
      <c r="E258" s="49" t="s">
        <v>24</v>
      </c>
      <c r="F258" s="50"/>
      <c r="G258" s="51"/>
      <c r="H258" s="47"/>
      <c r="I258" s="53"/>
      <c r="J258" s="55"/>
      <c r="K258" s="54"/>
      <c r="L258" s="51"/>
      <c r="M258" s="47"/>
      <c r="N258" s="55"/>
      <c r="O258" s="53" t="s">
        <v>333</v>
      </c>
      <c r="P258" s="56">
        <v>645</v>
      </c>
      <c r="Q258" s="57">
        <v>44000</v>
      </c>
      <c r="R258" s="57">
        <v>44007</v>
      </c>
      <c r="S258" s="70"/>
      <c r="T258" s="58"/>
      <c r="U258" s="58"/>
      <c r="V258" s="58"/>
      <c r="W258" s="58"/>
      <c r="X258" s="58"/>
    </row>
    <row r="259" spans="1:24" ht="27" customHeight="1">
      <c r="A259" s="46" t="s">
        <v>681</v>
      </c>
      <c r="B259" s="47" t="s">
        <v>70</v>
      </c>
      <c r="C259" s="47" t="s">
        <v>71</v>
      </c>
      <c r="D259" s="48" t="s">
        <v>682</v>
      </c>
      <c r="E259" s="49" t="s">
        <v>24</v>
      </c>
      <c r="F259" s="50"/>
      <c r="G259" s="51"/>
      <c r="H259" s="55"/>
      <c r="I259" s="53"/>
      <c r="J259" s="55"/>
      <c r="K259" s="54"/>
      <c r="L259" s="51"/>
      <c r="M259" s="59"/>
      <c r="N259" s="55"/>
      <c r="O259" s="55" t="s">
        <v>80</v>
      </c>
      <c r="P259" s="56">
        <v>225</v>
      </c>
      <c r="Q259" s="57">
        <v>44001</v>
      </c>
      <c r="R259" s="57">
        <v>44001</v>
      </c>
      <c r="S259" s="70">
        <f>120</f>
        <v>120</v>
      </c>
      <c r="T259" s="58"/>
      <c r="U259" s="71" t="s">
        <v>763</v>
      </c>
      <c r="V259" s="58"/>
      <c r="W259" s="58"/>
      <c r="X259" s="58"/>
    </row>
    <row r="260" spans="1:24" ht="27" customHeight="1">
      <c r="A260" s="46" t="s">
        <v>685</v>
      </c>
      <c r="B260" s="47" t="s">
        <v>70</v>
      </c>
      <c r="C260" s="47" t="s">
        <v>71</v>
      </c>
      <c r="D260" s="48" t="s">
        <v>686</v>
      </c>
      <c r="E260" s="49" t="s">
        <v>24</v>
      </c>
      <c r="F260" s="50"/>
      <c r="G260" s="51"/>
      <c r="H260" s="55"/>
      <c r="I260" s="53"/>
      <c r="J260" s="55"/>
      <c r="K260" s="54"/>
      <c r="L260" s="51"/>
      <c r="M260" s="59"/>
      <c r="N260" s="55"/>
      <c r="O260" s="55" t="s">
        <v>687</v>
      </c>
      <c r="P260" s="83">
        <v>830</v>
      </c>
      <c r="Q260" s="57">
        <v>44001</v>
      </c>
      <c r="R260" s="57">
        <v>44001</v>
      </c>
      <c r="S260" s="83">
        <v>830</v>
      </c>
      <c r="T260" s="58"/>
      <c r="U260" s="58" t="s">
        <v>688</v>
      </c>
      <c r="V260" s="58"/>
      <c r="W260" s="58"/>
      <c r="X260" s="58"/>
    </row>
    <row r="261" spans="1:24" ht="27" customHeight="1">
      <c r="A261" s="46" t="s">
        <v>693</v>
      </c>
      <c r="B261" s="47" t="s">
        <v>70</v>
      </c>
      <c r="C261" s="47" t="s">
        <v>71</v>
      </c>
      <c r="D261" s="48" t="s">
        <v>401</v>
      </c>
      <c r="E261" s="49" t="s">
        <v>27</v>
      </c>
      <c r="F261" s="50"/>
      <c r="G261" s="51"/>
      <c r="H261" s="59"/>
      <c r="I261" s="53"/>
      <c r="J261" s="53"/>
      <c r="K261" s="54"/>
      <c r="L261" s="51"/>
      <c r="M261" s="59"/>
      <c r="N261" s="55"/>
      <c r="O261" s="53" t="s">
        <v>84</v>
      </c>
      <c r="P261" s="56">
        <v>5141.17</v>
      </c>
      <c r="Q261" s="57">
        <v>44004</v>
      </c>
      <c r="R261" s="57">
        <v>44012</v>
      </c>
      <c r="S261" s="70"/>
      <c r="T261" s="58"/>
      <c r="U261" s="89" t="s">
        <v>843</v>
      </c>
      <c r="V261" s="58"/>
      <c r="W261" s="58"/>
      <c r="X261" s="58"/>
    </row>
    <row r="262" spans="1:24" ht="27" customHeight="1">
      <c r="A262" s="46" t="s">
        <v>694</v>
      </c>
      <c r="B262" s="47" t="s">
        <v>70</v>
      </c>
      <c r="C262" s="47" t="s">
        <v>71</v>
      </c>
      <c r="D262" s="48" t="s">
        <v>401</v>
      </c>
      <c r="E262" s="49" t="s">
        <v>27</v>
      </c>
      <c r="F262" s="50"/>
      <c r="G262" s="51"/>
      <c r="H262" s="59"/>
      <c r="I262" s="53"/>
      <c r="J262" s="53"/>
      <c r="K262" s="54"/>
      <c r="L262" s="51"/>
      <c r="M262" s="59"/>
      <c r="N262" s="55"/>
      <c r="O262" s="53" t="s">
        <v>84</v>
      </c>
      <c r="P262" s="56">
        <v>5741.26</v>
      </c>
      <c r="Q262" s="57">
        <v>44004</v>
      </c>
      <c r="R262" s="57">
        <v>44019</v>
      </c>
      <c r="S262" s="94"/>
      <c r="T262" s="58"/>
      <c r="U262" s="89" t="s">
        <v>844</v>
      </c>
      <c r="V262" s="58"/>
      <c r="W262" s="58"/>
      <c r="X262" s="58"/>
    </row>
    <row r="263" spans="1:24" ht="27" customHeight="1">
      <c r="A263" s="46" t="s">
        <v>695</v>
      </c>
      <c r="B263" s="47" t="s">
        <v>70</v>
      </c>
      <c r="C263" s="47" t="s">
        <v>71</v>
      </c>
      <c r="D263" s="48" t="s">
        <v>124</v>
      </c>
      <c r="E263" s="49" t="s">
        <v>24</v>
      </c>
      <c r="F263" s="50"/>
      <c r="G263" s="51"/>
      <c r="H263" s="55"/>
      <c r="I263" s="53"/>
      <c r="J263" s="55"/>
      <c r="K263" s="54"/>
      <c r="L263" s="51"/>
      <c r="M263" s="59"/>
      <c r="N263" s="55"/>
      <c r="O263" s="55" t="s">
        <v>232</v>
      </c>
      <c r="P263" s="83">
        <v>486.22</v>
      </c>
      <c r="Q263" s="57">
        <v>44005</v>
      </c>
      <c r="R263" s="57">
        <v>44005</v>
      </c>
      <c r="S263" s="83">
        <v>486.22</v>
      </c>
      <c r="T263" s="58"/>
      <c r="U263" s="71" t="s">
        <v>696</v>
      </c>
      <c r="V263" s="58"/>
      <c r="W263" s="58"/>
      <c r="X263" s="58"/>
    </row>
    <row r="264" spans="1:24" ht="27" customHeight="1">
      <c r="A264" s="46" t="s">
        <v>700</v>
      </c>
      <c r="B264" s="47" t="s">
        <v>70</v>
      </c>
      <c r="C264" s="47" t="s">
        <v>71</v>
      </c>
      <c r="D264" s="48" t="s">
        <v>107</v>
      </c>
      <c r="E264" s="49" t="s">
        <v>24</v>
      </c>
      <c r="F264" s="50"/>
      <c r="G264" s="51"/>
      <c r="H264" s="55"/>
      <c r="I264" s="53"/>
      <c r="J264" s="55"/>
      <c r="K264" s="54"/>
      <c r="L264" s="51"/>
      <c r="M264" s="59"/>
      <c r="N264" s="55"/>
      <c r="O264" s="55" t="s">
        <v>152</v>
      </c>
      <c r="P264" s="83">
        <v>51.64</v>
      </c>
      <c r="Q264" s="57">
        <v>44005</v>
      </c>
      <c r="R264" s="57">
        <v>44005</v>
      </c>
      <c r="S264" s="83">
        <v>51.64</v>
      </c>
      <c r="T264" s="58"/>
      <c r="U264" s="71" t="s">
        <v>699</v>
      </c>
      <c r="V264" s="58"/>
      <c r="W264" s="58"/>
      <c r="X264" s="58"/>
    </row>
    <row r="265" spans="1:24" ht="27" customHeight="1">
      <c r="A265" s="46" t="s">
        <v>704</v>
      </c>
      <c r="B265" s="47" t="s">
        <v>70</v>
      </c>
      <c r="C265" s="47" t="s">
        <v>71</v>
      </c>
      <c r="D265" s="48" t="s">
        <v>159</v>
      </c>
      <c r="E265" s="49" t="s">
        <v>24</v>
      </c>
      <c r="F265" s="50"/>
      <c r="G265" s="51"/>
      <c r="H265" s="55"/>
      <c r="I265" s="53"/>
      <c r="J265" s="55"/>
      <c r="K265" s="54"/>
      <c r="L265" s="51"/>
      <c r="M265" s="59"/>
      <c r="N265" s="55"/>
      <c r="O265" s="55" t="s">
        <v>130</v>
      </c>
      <c r="P265" s="83">
        <v>240</v>
      </c>
      <c r="Q265" s="57">
        <v>44005</v>
      </c>
      <c r="R265" s="57">
        <v>44005</v>
      </c>
      <c r="S265" s="83">
        <v>240</v>
      </c>
      <c r="T265" s="58"/>
      <c r="U265" s="71" t="s">
        <v>705</v>
      </c>
      <c r="V265" s="58"/>
      <c r="W265" s="58"/>
      <c r="X265" s="58"/>
    </row>
    <row r="266" spans="1:24" ht="27" customHeight="1">
      <c r="A266" s="46" t="s">
        <v>713</v>
      </c>
      <c r="B266" s="47" t="s">
        <v>70</v>
      </c>
      <c r="C266" s="47" t="s">
        <v>71</v>
      </c>
      <c r="D266" s="48" t="s">
        <v>172</v>
      </c>
      <c r="E266" s="49" t="s">
        <v>24</v>
      </c>
      <c r="F266" s="50"/>
      <c r="G266" s="51"/>
      <c r="H266" s="69"/>
      <c r="I266" s="53"/>
      <c r="J266" s="55"/>
      <c r="K266" s="54"/>
      <c r="L266" s="51"/>
      <c r="M266" s="69"/>
      <c r="N266" s="55"/>
      <c r="O266" s="55" t="s">
        <v>227</v>
      </c>
      <c r="P266" s="56">
        <v>649.79</v>
      </c>
      <c r="Q266" s="57">
        <v>44005</v>
      </c>
      <c r="R266" s="57">
        <v>44012</v>
      </c>
      <c r="S266" s="70"/>
      <c r="T266" s="58"/>
      <c r="U266" s="58"/>
      <c r="V266" s="58"/>
      <c r="W266" s="58"/>
      <c r="X266" s="58"/>
    </row>
    <row r="267" spans="1:24" ht="27" customHeight="1">
      <c r="A267" s="46" t="s">
        <v>712</v>
      </c>
      <c r="B267" s="47" t="s">
        <v>70</v>
      </c>
      <c r="C267" s="47" t="s">
        <v>71</v>
      </c>
      <c r="D267" s="48" t="s">
        <v>711</v>
      </c>
      <c r="E267" s="49" t="s">
        <v>24</v>
      </c>
      <c r="F267" s="50"/>
      <c r="G267" s="51"/>
      <c r="H267" s="69"/>
      <c r="I267" s="53"/>
      <c r="J267" s="53"/>
      <c r="K267" s="54"/>
      <c r="L267" s="51"/>
      <c r="M267" s="69"/>
      <c r="N267" s="55"/>
      <c r="O267" s="55" t="s">
        <v>710</v>
      </c>
      <c r="P267" s="56">
        <v>290</v>
      </c>
      <c r="Q267" s="57">
        <v>44005</v>
      </c>
      <c r="R267" s="57">
        <v>44012</v>
      </c>
      <c r="S267" s="70"/>
      <c r="T267" s="58"/>
      <c r="U267" s="58"/>
      <c r="V267" s="58"/>
      <c r="W267" s="58"/>
      <c r="X267" s="58"/>
    </row>
    <row r="268" spans="1:24" ht="27" customHeight="1">
      <c r="A268" s="46" t="s">
        <v>709</v>
      </c>
      <c r="B268" s="47" t="s">
        <v>70</v>
      </c>
      <c r="C268" s="47" t="s">
        <v>71</v>
      </c>
      <c r="D268" s="48" t="s">
        <v>451</v>
      </c>
      <c r="E268" s="49" t="s">
        <v>24</v>
      </c>
      <c r="F268" s="50"/>
      <c r="G268" s="51"/>
      <c r="H268" s="69"/>
      <c r="I268" s="53"/>
      <c r="J268" s="55"/>
      <c r="K268" s="54"/>
      <c r="L268" s="51"/>
      <c r="M268" s="69"/>
      <c r="N268" s="55"/>
      <c r="O268" s="55" t="s">
        <v>234</v>
      </c>
      <c r="P268" s="56">
        <v>1322.8</v>
      </c>
      <c r="Q268" s="57">
        <v>44005</v>
      </c>
      <c r="R268" s="57">
        <v>44012</v>
      </c>
      <c r="S268" s="70"/>
      <c r="T268" s="58"/>
      <c r="U268" s="58"/>
      <c r="V268" s="58"/>
      <c r="W268" s="58"/>
      <c r="X268" s="58"/>
    </row>
    <row r="269" spans="1:24" ht="27" customHeight="1">
      <c r="A269" s="46" t="s">
        <v>707</v>
      </c>
      <c r="B269" s="47" t="s">
        <v>70</v>
      </c>
      <c r="C269" s="47" t="s">
        <v>71</v>
      </c>
      <c r="D269" s="48" t="s">
        <v>708</v>
      </c>
      <c r="E269" s="49" t="s">
        <v>24</v>
      </c>
      <c r="F269" s="50"/>
      <c r="G269" s="51"/>
      <c r="H269" s="59"/>
      <c r="I269" s="53"/>
      <c r="J269" s="53"/>
      <c r="K269" s="54"/>
      <c r="L269" s="51"/>
      <c r="M269" s="59"/>
      <c r="N269" s="55"/>
      <c r="O269" s="55" t="s">
        <v>239</v>
      </c>
      <c r="P269" s="56">
        <v>570.89</v>
      </c>
      <c r="Q269" s="57">
        <v>44005</v>
      </c>
      <c r="R269" s="57">
        <v>44012</v>
      </c>
      <c r="S269" s="70"/>
      <c r="T269" s="58"/>
      <c r="U269" s="58"/>
      <c r="V269" s="58"/>
      <c r="W269" s="58"/>
      <c r="X269" s="58"/>
    </row>
    <row r="270" spans="1:24" ht="27" customHeight="1">
      <c r="A270" s="46" t="s">
        <v>714</v>
      </c>
      <c r="B270" s="47" t="s">
        <v>70</v>
      </c>
      <c r="C270" s="47" t="s">
        <v>71</v>
      </c>
      <c r="D270" s="48" t="s">
        <v>107</v>
      </c>
      <c r="E270" s="49" t="s">
        <v>24</v>
      </c>
      <c r="F270" s="50"/>
      <c r="G270" s="51"/>
      <c r="H270" s="47"/>
      <c r="I270" s="53"/>
      <c r="J270" s="55"/>
      <c r="K270" s="54"/>
      <c r="L270" s="51"/>
      <c r="M270" s="52"/>
      <c r="N270" s="55"/>
      <c r="O270" s="55" t="s">
        <v>113</v>
      </c>
      <c r="P270" s="83">
        <v>1921.2</v>
      </c>
      <c r="Q270" s="57">
        <v>44006</v>
      </c>
      <c r="R270" s="57">
        <v>44006</v>
      </c>
      <c r="S270" s="83">
        <v>1921.2</v>
      </c>
      <c r="T270" s="58"/>
      <c r="U270" s="58" t="s">
        <v>715</v>
      </c>
      <c r="V270" s="58"/>
      <c r="W270" s="58"/>
      <c r="X270" s="58"/>
    </row>
    <row r="271" spans="1:24" ht="27" customHeight="1">
      <c r="A271" s="46" t="s">
        <v>716</v>
      </c>
      <c r="B271" s="47" t="s">
        <v>70</v>
      </c>
      <c r="C271" s="47" t="s">
        <v>71</v>
      </c>
      <c r="D271" s="48" t="s">
        <v>107</v>
      </c>
      <c r="E271" s="49" t="s">
        <v>24</v>
      </c>
      <c r="F271" s="50"/>
      <c r="G271" s="51"/>
      <c r="H271" s="47"/>
      <c r="I271" s="53"/>
      <c r="J271" s="53"/>
      <c r="K271" s="54"/>
      <c r="L271" s="51"/>
      <c r="M271" s="47"/>
      <c r="N271" s="55"/>
      <c r="O271" s="55" t="s">
        <v>139</v>
      </c>
      <c r="P271" s="83">
        <v>1521.22</v>
      </c>
      <c r="Q271" s="57">
        <v>44007</v>
      </c>
      <c r="R271" s="57">
        <v>44007</v>
      </c>
      <c r="S271" s="83">
        <v>1521.22</v>
      </c>
      <c r="T271" s="58"/>
      <c r="U271" s="71" t="s">
        <v>717</v>
      </c>
      <c r="V271" s="58"/>
      <c r="W271" s="58"/>
      <c r="X271" s="58"/>
    </row>
    <row r="272" spans="1:24" ht="27" customHeight="1">
      <c r="A272" s="46" t="s">
        <v>718</v>
      </c>
      <c r="B272" s="47" t="s">
        <v>70</v>
      </c>
      <c r="C272" s="47" t="s">
        <v>71</v>
      </c>
      <c r="D272" s="48" t="s">
        <v>135</v>
      </c>
      <c r="E272" s="49" t="s">
        <v>24</v>
      </c>
      <c r="F272" s="50"/>
      <c r="G272" s="51"/>
      <c r="H272" s="47"/>
      <c r="I272" s="53"/>
      <c r="J272" s="53"/>
      <c r="K272" s="54"/>
      <c r="L272" s="51"/>
      <c r="M272" s="47"/>
      <c r="N272" s="55"/>
      <c r="O272" s="55" t="s">
        <v>136</v>
      </c>
      <c r="P272" s="56">
        <v>7125.46</v>
      </c>
      <c r="Q272" s="57">
        <v>44007</v>
      </c>
      <c r="R272" s="57">
        <v>44029</v>
      </c>
      <c r="S272" s="70">
        <f>843.3</f>
        <v>843.3</v>
      </c>
      <c r="T272" s="58"/>
      <c r="U272" s="71" t="s">
        <v>762</v>
      </c>
      <c r="V272" s="58"/>
      <c r="W272" s="58"/>
      <c r="X272" s="58"/>
    </row>
    <row r="273" spans="1:24" ht="27" customHeight="1">
      <c r="A273" s="46" t="s">
        <v>719</v>
      </c>
      <c r="B273" s="47" t="s">
        <v>70</v>
      </c>
      <c r="C273" s="47" t="s">
        <v>71</v>
      </c>
      <c r="D273" s="48" t="s">
        <v>172</v>
      </c>
      <c r="E273" s="49" t="s">
        <v>24</v>
      </c>
      <c r="F273" s="50"/>
      <c r="G273" s="51"/>
      <c r="H273" s="47"/>
      <c r="I273" s="53"/>
      <c r="J273" s="53"/>
      <c r="K273" s="54"/>
      <c r="L273" s="51"/>
      <c r="M273" s="47"/>
      <c r="N273" s="55"/>
      <c r="O273" s="55" t="s">
        <v>108</v>
      </c>
      <c r="P273" s="83">
        <v>12031.08</v>
      </c>
      <c r="Q273" s="57">
        <v>44007</v>
      </c>
      <c r="R273" s="57">
        <v>44007</v>
      </c>
      <c r="S273" s="83">
        <v>12031.08</v>
      </c>
      <c r="T273" s="58"/>
      <c r="U273" s="58" t="s">
        <v>720</v>
      </c>
      <c r="V273" s="58"/>
      <c r="W273" s="58"/>
      <c r="X273" s="58"/>
    </row>
    <row r="274" spans="1:24" ht="27" customHeight="1">
      <c r="A274" s="46" t="s">
        <v>721</v>
      </c>
      <c r="B274" s="47" t="s">
        <v>70</v>
      </c>
      <c r="C274" s="47" t="s">
        <v>71</v>
      </c>
      <c r="D274" s="48" t="s">
        <v>172</v>
      </c>
      <c r="E274" s="49" t="s">
        <v>24</v>
      </c>
      <c r="F274" s="50"/>
      <c r="G274" s="51"/>
      <c r="H274" s="59"/>
      <c r="I274" s="53"/>
      <c r="J274" s="55"/>
      <c r="K274" s="54"/>
      <c r="L274" s="51"/>
      <c r="M274" s="59"/>
      <c r="N274" s="55"/>
      <c r="O274" s="55" t="s">
        <v>113</v>
      </c>
      <c r="P274" s="83">
        <v>4114.81</v>
      </c>
      <c r="Q274" s="57">
        <v>44007</v>
      </c>
      <c r="R274" s="57">
        <v>44007</v>
      </c>
      <c r="S274" s="83">
        <v>4114.81</v>
      </c>
      <c r="T274" s="58"/>
      <c r="U274" s="58" t="s">
        <v>722</v>
      </c>
      <c r="V274" s="58"/>
      <c r="W274" s="58"/>
      <c r="X274" s="58"/>
    </row>
    <row r="275" spans="1:24" ht="27" customHeight="1">
      <c r="A275" s="46" t="s">
        <v>723</v>
      </c>
      <c r="B275" s="47" t="s">
        <v>70</v>
      </c>
      <c r="C275" s="47" t="s">
        <v>71</v>
      </c>
      <c r="D275" s="48" t="s">
        <v>724</v>
      </c>
      <c r="E275" s="49" t="s">
        <v>24</v>
      </c>
      <c r="F275" s="50"/>
      <c r="G275" s="51"/>
      <c r="H275" s="69"/>
      <c r="I275" s="53"/>
      <c r="J275" s="55"/>
      <c r="K275" s="54"/>
      <c r="L275" s="51"/>
      <c r="M275" s="69"/>
      <c r="N275" s="55"/>
      <c r="O275" s="55" t="s">
        <v>777</v>
      </c>
      <c r="P275" s="56">
        <v>7014.5</v>
      </c>
      <c r="Q275" s="57">
        <v>44007</v>
      </c>
      <c r="R275" s="57">
        <v>44012</v>
      </c>
      <c r="S275" s="70"/>
      <c r="T275" s="58"/>
      <c r="U275" s="58"/>
      <c r="V275" s="58"/>
      <c r="W275" s="58"/>
      <c r="X275" s="58"/>
    </row>
    <row r="276" spans="1:24" ht="27" customHeight="1">
      <c r="A276" s="46" t="s">
        <v>725</v>
      </c>
      <c r="B276" s="47" t="s">
        <v>70</v>
      </c>
      <c r="C276" s="47" t="s">
        <v>71</v>
      </c>
      <c r="D276" s="48" t="s">
        <v>172</v>
      </c>
      <c r="E276" s="49" t="s">
        <v>24</v>
      </c>
      <c r="F276" s="50"/>
      <c r="G276" s="51"/>
      <c r="H276" s="69"/>
      <c r="I276" s="53"/>
      <c r="J276" s="55"/>
      <c r="K276" s="54"/>
      <c r="L276" s="51"/>
      <c r="M276" s="69"/>
      <c r="N276" s="55"/>
      <c r="O276" s="55" t="s">
        <v>146</v>
      </c>
      <c r="P276" s="83">
        <v>5986.59</v>
      </c>
      <c r="Q276" s="57">
        <v>44008</v>
      </c>
      <c r="R276" s="57">
        <v>44008</v>
      </c>
      <c r="S276" s="83">
        <v>5986.59</v>
      </c>
      <c r="T276" s="58"/>
      <c r="U276" s="58" t="s">
        <v>726</v>
      </c>
      <c r="V276" s="58"/>
      <c r="W276" s="58"/>
      <c r="X276" s="58"/>
    </row>
    <row r="277" spans="1:24" ht="27" customHeight="1">
      <c r="A277" s="46" t="s">
        <v>727</v>
      </c>
      <c r="B277" s="47" t="s">
        <v>70</v>
      </c>
      <c r="C277" s="47" t="s">
        <v>71</v>
      </c>
      <c r="D277" s="48" t="s">
        <v>107</v>
      </c>
      <c r="E277" s="49" t="s">
        <v>24</v>
      </c>
      <c r="F277" s="50"/>
      <c r="G277" s="51"/>
      <c r="H277" s="69"/>
      <c r="I277" s="53"/>
      <c r="J277" s="55"/>
      <c r="K277" s="54"/>
      <c r="L277" s="51"/>
      <c r="M277" s="69"/>
      <c r="N277" s="55"/>
      <c r="O277" s="55" t="s">
        <v>108</v>
      </c>
      <c r="P277" s="83">
        <v>111.75</v>
      </c>
      <c r="Q277" s="57">
        <v>44008</v>
      </c>
      <c r="R277" s="57">
        <v>44008</v>
      </c>
      <c r="S277" s="83">
        <v>111.75</v>
      </c>
      <c r="T277" s="58"/>
      <c r="U277" s="58" t="s">
        <v>728</v>
      </c>
      <c r="V277" s="58"/>
      <c r="W277" s="58"/>
      <c r="X277" s="58"/>
    </row>
    <row r="278" spans="1:24" ht="27" customHeight="1">
      <c r="A278" s="46" t="s">
        <v>730</v>
      </c>
      <c r="B278" s="47" t="s">
        <v>70</v>
      </c>
      <c r="C278" s="47" t="s">
        <v>71</v>
      </c>
      <c r="D278" s="48" t="s">
        <v>151</v>
      </c>
      <c r="E278" s="49" t="s">
        <v>24</v>
      </c>
      <c r="F278" s="50"/>
      <c r="G278" s="51"/>
      <c r="H278" s="69"/>
      <c r="I278" s="53"/>
      <c r="J278" s="55"/>
      <c r="K278" s="54"/>
      <c r="L278" s="51"/>
      <c r="M278" s="69"/>
      <c r="N278" s="55"/>
      <c r="O278" s="55" t="s">
        <v>157</v>
      </c>
      <c r="P278" s="83">
        <v>904.06</v>
      </c>
      <c r="Q278" s="57">
        <v>44011</v>
      </c>
      <c r="R278" s="57">
        <v>44011</v>
      </c>
      <c r="S278" s="83">
        <v>904.06</v>
      </c>
      <c r="T278" s="58"/>
      <c r="U278" s="58" t="s">
        <v>731</v>
      </c>
      <c r="V278" s="58"/>
      <c r="W278" s="58"/>
      <c r="X278" s="58"/>
    </row>
    <row r="279" spans="1:24" ht="27" customHeight="1">
      <c r="A279" s="98" t="s">
        <v>774</v>
      </c>
      <c r="B279" s="47"/>
      <c r="C279" s="47"/>
      <c r="D279" s="48" t="s">
        <v>116</v>
      </c>
      <c r="E279" s="49" t="s">
        <v>24</v>
      </c>
      <c r="F279" s="50"/>
      <c r="G279" s="51"/>
      <c r="H279" s="69"/>
      <c r="I279" s="53"/>
      <c r="J279" s="55"/>
      <c r="K279" s="54"/>
      <c r="L279" s="51"/>
      <c r="M279" s="69"/>
      <c r="N279" s="55"/>
      <c r="O279" s="55" t="s">
        <v>117</v>
      </c>
      <c r="P279" s="56">
        <v>490</v>
      </c>
      <c r="Q279" s="57">
        <v>44011</v>
      </c>
      <c r="R279" s="57">
        <v>44011</v>
      </c>
      <c r="S279" s="70">
        <f>390</f>
        <v>390</v>
      </c>
      <c r="T279" s="58"/>
      <c r="U279" s="72" t="s">
        <v>775</v>
      </c>
      <c r="V279" s="99" t="s">
        <v>862</v>
      </c>
      <c r="W279" s="58"/>
      <c r="X279" s="58"/>
    </row>
    <row r="280" spans="1:19" s="27" customFormat="1" ht="27" customHeight="1">
      <c r="A280" s="43"/>
      <c r="B280" s="15"/>
      <c r="C280" s="15"/>
      <c r="D280" s="17"/>
      <c r="E280" s="49"/>
      <c r="F280" s="34"/>
      <c r="G280" s="35"/>
      <c r="H280" s="14"/>
      <c r="I280" s="14"/>
      <c r="J280" s="14"/>
      <c r="K280" s="6"/>
      <c r="L280" s="35"/>
      <c r="M280" s="24"/>
      <c r="N280" s="5"/>
      <c r="O280" s="5"/>
      <c r="P280" s="56"/>
      <c r="Q280" s="8"/>
      <c r="R280" s="25"/>
      <c r="S280" s="41"/>
    </row>
    <row r="281" spans="1:19" s="27" customFormat="1" ht="27" customHeight="1">
      <c r="A281" s="43"/>
      <c r="B281" s="15"/>
      <c r="C281" s="15"/>
      <c r="D281" s="17"/>
      <c r="E281" s="49"/>
      <c r="F281" s="34"/>
      <c r="G281" s="35"/>
      <c r="H281" s="14"/>
      <c r="I281" s="14"/>
      <c r="J281" s="14"/>
      <c r="K281" s="6"/>
      <c r="L281" s="35"/>
      <c r="M281" s="24"/>
      <c r="N281" s="5"/>
      <c r="O281" s="5"/>
      <c r="P281" s="56"/>
      <c r="Q281" s="8"/>
      <c r="R281" s="25"/>
      <c r="S281" s="41"/>
    </row>
    <row r="282" spans="1:19" s="27" customFormat="1" ht="27" customHeight="1">
      <c r="A282" s="43"/>
      <c r="B282" s="15"/>
      <c r="C282" s="15"/>
      <c r="D282" s="17"/>
      <c r="E282" s="49"/>
      <c r="F282" s="34"/>
      <c r="G282" s="35"/>
      <c r="H282" s="14"/>
      <c r="I282" s="14"/>
      <c r="J282" s="14"/>
      <c r="K282" s="6"/>
      <c r="L282" s="35"/>
      <c r="M282" s="24"/>
      <c r="N282" s="5"/>
      <c r="O282" s="5"/>
      <c r="P282" s="56"/>
      <c r="Q282" s="8"/>
      <c r="R282" s="25"/>
      <c r="S282" s="41"/>
    </row>
    <row r="283" spans="1:19" s="27" customFormat="1" ht="27" customHeight="1">
      <c r="A283" s="43"/>
      <c r="B283" s="15"/>
      <c r="C283" s="15"/>
      <c r="D283" s="17"/>
      <c r="E283" s="49"/>
      <c r="F283" s="34"/>
      <c r="G283" s="35"/>
      <c r="H283" s="14"/>
      <c r="I283" s="14"/>
      <c r="J283" s="14"/>
      <c r="K283" s="6"/>
      <c r="L283" s="35"/>
      <c r="M283" s="24"/>
      <c r="N283" s="5"/>
      <c r="O283" s="5"/>
      <c r="P283" s="56"/>
      <c r="Q283" s="8"/>
      <c r="R283" s="25"/>
      <c r="S283" s="41"/>
    </row>
    <row r="284" spans="1:19" s="27" customFormat="1" ht="27" customHeight="1">
      <c r="A284" s="43"/>
      <c r="B284" s="15"/>
      <c r="C284" s="15"/>
      <c r="D284" s="17"/>
      <c r="E284" s="49"/>
      <c r="F284" s="34"/>
      <c r="G284" s="35"/>
      <c r="H284" s="14"/>
      <c r="I284" s="14"/>
      <c r="J284" s="14"/>
      <c r="K284" s="6"/>
      <c r="L284" s="35"/>
      <c r="M284" s="24"/>
      <c r="N284" s="5"/>
      <c r="O284" s="5"/>
      <c r="P284" s="56"/>
      <c r="Q284" s="8"/>
      <c r="R284" s="25"/>
      <c r="S284" s="41"/>
    </row>
    <row r="285" spans="1:19" s="27" customFormat="1" ht="27" customHeight="1">
      <c r="A285" s="43"/>
      <c r="B285" s="15"/>
      <c r="C285" s="15"/>
      <c r="D285" s="17"/>
      <c r="E285" s="49"/>
      <c r="F285" s="34"/>
      <c r="G285" s="35"/>
      <c r="H285" s="14"/>
      <c r="I285" s="14"/>
      <c r="J285" s="14"/>
      <c r="K285" s="6"/>
      <c r="L285" s="35"/>
      <c r="M285" s="24"/>
      <c r="N285" s="5"/>
      <c r="O285" s="5"/>
      <c r="P285" s="56"/>
      <c r="Q285" s="8"/>
      <c r="R285" s="25"/>
      <c r="S285" s="41"/>
    </row>
    <row r="286" spans="1:19" s="27" customFormat="1" ht="27" customHeight="1">
      <c r="A286" s="43"/>
      <c r="B286" s="15"/>
      <c r="C286" s="15"/>
      <c r="D286" s="17"/>
      <c r="E286" s="49"/>
      <c r="F286" s="34"/>
      <c r="G286" s="35"/>
      <c r="H286" s="14"/>
      <c r="I286" s="14"/>
      <c r="J286" s="14"/>
      <c r="K286" s="6"/>
      <c r="L286" s="35"/>
      <c r="M286" s="24"/>
      <c r="N286" s="5"/>
      <c r="O286" s="5"/>
      <c r="P286" s="56"/>
      <c r="Q286" s="8"/>
      <c r="R286" s="25"/>
      <c r="S286" s="41"/>
    </row>
    <row r="287" spans="1:19" s="27" customFormat="1" ht="27" customHeight="1">
      <c r="A287" s="43"/>
      <c r="B287" s="15"/>
      <c r="C287" s="15"/>
      <c r="D287" s="17"/>
      <c r="E287" s="49"/>
      <c r="F287" s="34"/>
      <c r="G287" s="35"/>
      <c r="H287" s="14"/>
      <c r="I287" s="14"/>
      <c r="J287" s="14"/>
      <c r="K287" s="6"/>
      <c r="L287" s="35"/>
      <c r="M287" s="24"/>
      <c r="N287" s="5"/>
      <c r="O287" s="5"/>
      <c r="P287" s="56"/>
      <c r="Q287" s="8"/>
      <c r="R287" s="25"/>
      <c r="S287" s="41"/>
    </row>
    <row r="288" spans="1:19" s="27" customFormat="1" ht="27" customHeight="1">
      <c r="A288" s="43"/>
      <c r="B288" s="15"/>
      <c r="C288" s="15"/>
      <c r="D288" s="17"/>
      <c r="E288" s="49"/>
      <c r="F288" s="34"/>
      <c r="G288" s="35"/>
      <c r="H288" s="14"/>
      <c r="I288" s="14"/>
      <c r="J288" s="14"/>
      <c r="K288" s="6"/>
      <c r="L288" s="35"/>
      <c r="M288" s="24"/>
      <c r="N288" s="5"/>
      <c r="O288" s="5"/>
      <c r="P288" s="56"/>
      <c r="Q288" s="8"/>
      <c r="R288" s="25"/>
      <c r="S288" s="41"/>
    </row>
    <row r="289" spans="1:19" s="27" customFormat="1" ht="27" customHeight="1">
      <c r="A289" s="43"/>
      <c r="B289" s="15"/>
      <c r="C289" s="15"/>
      <c r="D289" s="17"/>
      <c r="E289" s="49"/>
      <c r="F289" s="34"/>
      <c r="G289" s="35"/>
      <c r="H289" s="14"/>
      <c r="I289" s="14"/>
      <c r="J289" s="14"/>
      <c r="K289" s="6"/>
      <c r="L289" s="35"/>
      <c r="M289" s="24"/>
      <c r="N289" s="5"/>
      <c r="O289" s="5"/>
      <c r="P289" s="56"/>
      <c r="Q289" s="8"/>
      <c r="R289" s="25"/>
      <c r="S289" s="41"/>
    </row>
    <row r="290" spans="1:19" s="27" customFormat="1" ht="27" customHeight="1">
      <c r="A290" s="43"/>
      <c r="B290" s="15"/>
      <c r="C290" s="15"/>
      <c r="D290" s="17"/>
      <c r="E290" s="49"/>
      <c r="F290" s="34"/>
      <c r="G290" s="35"/>
      <c r="H290" s="14"/>
      <c r="I290" s="14"/>
      <c r="J290" s="14"/>
      <c r="K290" s="6"/>
      <c r="L290" s="35"/>
      <c r="M290" s="24"/>
      <c r="N290" s="5"/>
      <c r="O290" s="5"/>
      <c r="P290" s="56"/>
      <c r="Q290" s="8"/>
      <c r="R290" s="25"/>
      <c r="S290" s="41"/>
    </row>
    <row r="291" spans="1:19" s="27" customFormat="1" ht="27" customHeight="1">
      <c r="A291" s="43"/>
      <c r="B291" s="15"/>
      <c r="C291" s="15"/>
      <c r="D291" s="17"/>
      <c r="E291" s="26"/>
      <c r="F291" s="34"/>
      <c r="G291" s="35"/>
      <c r="H291" s="14"/>
      <c r="I291" s="14"/>
      <c r="J291" s="14"/>
      <c r="K291" s="6"/>
      <c r="L291" s="35"/>
      <c r="M291" s="24"/>
      <c r="N291" s="5"/>
      <c r="O291" s="5"/>
      <c r="P291" s="56"/>
      <c r="Q291" s="8"/>
      <c r="R291" s="25"/>
      <c r="S291" s="41"/>
    </row>
    <row r="292" spans="1:19" s="27" customFormat="1" ht="27" customHeight="1">
      <c r="A292" s="43"/>
      <c r="B292" s="15"/>
      <c r="C292" s="15"/>
      <c r="D292" s="17"/>
      <c r="E292" s="26"/>
      <c r="F292" s="34"/>
      <c r="G292" s="35"/>
      <c r="H292" s="14"/>
      <c r="I292" s="14"/>
      <c r="J292" s="14"/>
      <c r="K292" s="6"/>
      <c r="L292" s="35"/>
      <c r="M292" s="24"/>
      <c r="N292" s="5"/>
      <c r="O292" s="5"/>
      <c r="P292" s="56"/>
      <c r="Q292" s="8"/>
      <c r="R292" s="25"/>
      <c r="S292" s="41"/>
    </row>
    <row r="293" spans="1:19" s="27" customFormat="1" ht="27" customHeight="1">
      <c r="A293" s="43"/>
      <c r="B293" s="15"/>
      <c r="C293" s="15"/>
      <c r="D293" s="17"/>
      <c r="E293" s="26"/>
      <c r="F293" s="34"/>
      <c r="G293" s="35"/>
      <c r="H293" s="14"/>
      <c r="I293" s="14"/>
      <c r="J293" s="14"/>
      <c r="K293" s="6"/>
      <c r="L293" s="35"/>
      <c r="M293" s="24"/>
      <c r="N293" s="5"/>
      <c r="O293" s="5"/>
      <c r="P293" s="56"/>
      <c r="Q293" s="8"/>
      <c r="R293" s="25"/>
      <c r="S293" s="41"/>
    </row>
    <row r="294" spans="1:19" s="27" customFormat="1" ht="27" customHeight="1">
      <c r="A294" s="43"/>
      <c r="B294" s="15"/>
      <c r="C294" s="15"/>
      <c r="D294" s="17"/>
      <c r="E294" s="26"/>
      <c r="F294" s="34"/>
      <c r="G294" s="35"/>
      <c r="H294" s="14"/>
      <c r="I294" s="14"/>
      <c r="J294" s="14"/>
      <c r="K294" s="6"/>
      <c r="L294" s="35"/>
      <c r="M294" s="24"/>
      <c r="N294" s="5"/>
      <c r="O294" s="5"/>
      <c r="P294" s="56"/>
      <c r="Q294" s="8"/>
      <c r="R294" s="25"/>
      <c r="S294" s="41"/>
    </row>
    <row r="295" spans="1:19" s="27" customFormat="1" ht="27" customHeight="1">
      <c r="A295" s="43"/>
      <c r="B295" s="15"/>
      <c r="C295" s="15"/>
      <c r="D295" s="17"/>
      <c r="E295" s="26"/>
      <c r="F295" s="34"/>
      <c r="G295" s="35"/>
      <c r="H295" s="14"/>
      <c r="I295" s="14"/>
      <c r="J295" s="14"/>
      <c r="K295" s="6"/>
      <c r="L295" s="35"/>
      <c r="M295" s="24"/>
      <c r="N295" s="5"/>
      <c r="O295" s="5"/>
      <c r="P295" s="56"/>
      <c r="Q295" s="8"/>
      <c r="R295" s="25"/>
      <c r="S295" s="41"/>
    </row>
    <row r="296" spans="1:19" s="27" customFormat="1" ht="27" customHeight="1">
      <c r="A296" s="43"/>
      <c r="B296" s="15"/>
      <c r="C296" s="15"/>
      <c r="D296" s="17"/>
      <c r="E296" s="26"/>
      <c r="F296" s="34"/>
      <c r="G296" s="35"/>
      <c r="H296" s="14"/>
      <c r="I296" s="14"/>
      <c r="J296" s="14"/>
      <c r="K296" s="6"/>
      <c r="L296" s="35"/>
      <c r="M296" s="24"/>
      <c r="N296" s="5"/>
      <c r="O296" s="5"/>
      <c r="P296" s="56"/>
      <c r="Q296" s="8"/>
      <c r="R296" s="25"/>
      <c r="S296" s="41"/>
    </row>
    <row r="297" spans="1:19" s="27" customFormat="1" ht="27" customHeight="1">
      <c r="A297" s="43"/>
      <c r="B297" s="15"/>
      <c r="C297" s="15"/>
      <c r="D297" s="17"/>
      <c r="E297" s="26"/>
      <c r="F297" s="34"/>
      <c r="G297" s="35"/>
      <c r="H297" s="14"/>
      <c r="I297" s="14"/>
      <c r="J297" s="14"/>
      <c r="K297" s="6"/>
      <c r="L297" s="35"/>
      <c r="M297" s="24"/>
      <c r="N297" s="5"/>
      <c r="O297" s="5"/>
      <c r="P297" s="56"/>
      <c r="Q297" s="8"/>
      <c r="R297" s="25"/>
      <c r="S297" s="41"/>
    </row>
    <row r="298" spans="1:19" s="27" customFormat="1" ht="27" customHeight="1">
      <c r="A298" s="43"/>
      <c r="B298" s="15"/>
      <c r="C298" s="15"/>
      <c r="D298" s="17"/>
      <c r="E298" s="26"/>
      <c r="F298" s="34"/>
      <c r="G298" s="35"/>
      <c r="H298" s="14"/>
      <c r="I298" s="14"/>
      <c r="J298" s="14"/>
      <c r="K298" s="6"/>
      <c r="L298" s="35"/>
      <c r="M298" s="24"/>
      <c r="N298" s="5"/>
      <c r="O298" s="5"/>
      <c r="P298" s="56"/>
      <c r="Q298" s="8"/>
      <c r="R298" s="25"/>
      <c r="S298" s="41"/>
    </row>
    <row r="299" spans="1:19" s="27" customFormat="1" ht="27" customHeight="1">
      <c r="A299" s="43"/>
      <c r="B299" s="15"/>
      <c r="C299" s="15"/>
      <c r="D299" s="17"/>
      <c r="E299" s="26"/>
      <c r="F299" s="34"/>
      <c r="G299" s="35"/>
      <c r="H299" s="14"/>
      <c r="I299" s="14"/>
      <c r="J299" s="14"/>
      <c r="K299" s="6"/>
      <c r="L299" s="35"/>
      <c r="M299" s="24"/>
      <c r="N299" s="5"/>
      <c r="O299" s="5"/>
      <c r="P299" s="56"/>
      <c r="Q299" s="8"/>
      <c r="R299" s="25"/>
      <c r="S299" s="41"/>
    </row>
    <row r="300" spans="1:19" s="27" customFormat="1" ht="27" customHeight="1">
      <c r="A300" s="43"/>
      <c r="B300" s="15"/>
      <c r="C300" s="15"/>
      <c r="D300" s="17"/>
      <c r="E300" s="26"/>
      <c r="F300" s="34"/>
      <c r="G300" s="35"/>
      <c r="H300" s="14"/>
      <c r="I300" s="14"/>
      <c r="J300" s="14"/>
      <c r="K300" s="6"/>
      <c r="L300" s="35"/>
      <c r="M300" s="24"/>
      <c r="N300" s="5"/>
      <c r="O300" s="5"/>
      <c r="P300" s="56"/>
      <c r="Q300" s="8"/>
      <c r="R300" s="25"/>
      <c r="S300" s="41"/>
    </row>
    <row r="301" spans="1:19" s="27" customFormat="1" ht="27" customHeight="1">
      <c r="A301" s="43"/>
      <c r="B301" s="15"/>
      <c r="C301" s="15"/>
      <c r="D301" s="17"/>
      <c r="E301" s="26"/>
      <c r="F301" s="34"/>
      <c r="G301" s="35"/>
      <c r="H301" s="14"/>
      <c r="I301" s="14"/>
      <c r="J301" s="14"/>
      <c r="K301" s="6"/>
      <c r="L301" s="35"/>
      <c r="M301" s="24"/>
      <c r="N301" s="5"/>
      <c r="O301" s="5"/>
      <c r="P301" s="56"/>
      <c r="Q301" s="8"/>
      <c r="R301" s="25"/>
      <c r="S301" s="41"/>
    </row>
    <row r="302" spans="1:19" s="27" customFormat="1" ht="27" customHeight="1">
      <c r="A302" s="43"/>
      <c r="B302" s="15"/>
      <c r="C302" s="15"/>
      <c r="D302" s="17"/>
      <c r="E302" s="26"/>
      <c r="F302" s="34"/>
      <c r="G302" s="35"/>
      <c r="H302" s="14"/>
      <c r="I302" s="14"/>
      <c r="J302" s="14"/>
      <c r="K302" s="6"/>
      <c r="L302" s="35"/>
      <c r="M302" s="24"/>
      <c r="N302" s="5"/>
      <c r="O302" s="5"/>
      <c r="P302" s="56"/>
      <c r="Q302" s="8"/>
      <c r="R302" s="25"/>
      <c r="S302" s="41"/>
    </row>
    <row r="303" spans="1:19" s="27" customFormat="1" ht="27" customHeight="1">
      <c r="A303" s="43"/>
      <c r="B303" s="15"/>
      <c r="C303" s="15"/>
      <c r="D303" s="17"/>
      <c r="E303" s="26"/>
      <c r="F303" s="34"/>
      <c r="G303" s="35"/>
      <c r="H303" s="14"/>
      <c r="I303" s="14"/>
      <c r="J303" s="14"/>
      <c r="K303" s="6"/>
      <c r="L303" s="35"/>
      <c r="M303" s="24"/>
      <c r="N303" s="5"/>
      <c r="O303" s="5"/>
      <c r="P303" s="56"/>
      <c r="Q303" s="8"/>
      <c r="R303" s="25"/>
      <c r="S303" s="41"/>
    </row>
    <row r="304" spans="1:19" s="27" customFormat="1" ht="27" customHeight="1">
      <c r="A304" s="43"/>
      <c r="B304" s="15"/>
      <c r="C304" s="15"/>
      <c r="D304" s="17"/>
      <c r="E304" s="26"/>
      <c r="F304" s="34"/>
      <c r="G304" s="35"/>
      <c r="H304" s="14"/>
      <c r="I304" s="14"/>
      <c r="J304" s="14"/>
      <c r="K304" s="6"/>
      <c r="L304" s="35"/>
      <c r="M304" s="24"/>
      <c r="N304" s="5"/>
      <c r="O304" s="5"/>
      <c r="P304" s="56"/>
      <c r="Q304" s="8"/>
      <c r="R304" s="25"/>
      <c r="S304" s="41"/>
    </row>
    <row r="305" spans="1:19" s="27" customFormat="1" ht="27" customHeight="1">
      <c r="A305" s="43"/>
      <c r="B305" s="15"/>
      <c r="C305" s="15"/>
      <c r="D305" s="17"/>
      <c r="E305" s="26"/>
      <c r="F305" s="34"/>
      <c r="G305" s="35"/>
      <c r="H305" s="14"/>
      <c r="I305" s="14"/>
      <c r="J305" s="14"/>
      <c r="K305" s="6"/>
      <c r="L305" s="35"/>
      <c r="M305" s="24"/>
      <c r="N305" s="5"/>
      <c r="O305" s="5"/>
      <c r="P305" s="56"/>
      <c r="Q305" s="8"/>
      <c r="R305" s="25"/>
      <c r="S305" s="41"/>
    </row>
    <row r="306" spans="1:19" s="27" customFormat="1" ht="27" customHeight="1">
      <c r="A306" s="43"/>
      <c r="B306" s="15"/>
      <c r="C306" s="15"/>
      <c r="D306" s="17"/>
      <c r="E306" s="26"/>
      <c r="F306" s="34"/>
      <c r="G306" s="35"/>
      <c r="H306" s="14"/>
      <c r="I306" s="14"/>
      <c r="J306" s="14"/>
      <c r="K306" s="6"/>
      <c r="L306" s="35"/>
      <c r="M306" s="24"/>
      <c r="N306" s="5"/>
      <c r="O306" s="5"/>
      <c r="P306" s="56"/>
      <c r="Q306" s="8"/>
      <c r="R306" s="25"/>
      <c r="S306" s="41"/>
    </row>
    <row r="307" spans="1:19" s="27" customFormat="1" ht="27" customHeight="1">
      <c r="A307" s="43"/>
      <c r="B307" s="15"/>
      <c r="C307" s="15"/>
      <c r="D307" s="17"/>
      <c r="E307" s="26"/>
      <c r="F307" s="34"/>
      <c r="G307" s="35"/>
      <c r="H307" s="14"/>
      <c r="I307" s="14"/>
      <c r="J307" s="14"/>
      <c r="K307" s="6"/>
      <c r="L307" s="35"/>
      <c r="M307" s="24"/>
      <c r="N307" s="5"/>
      <c r="O307" s="5"/>
      <c r="P307" s="56"/>
      <c r="Q307" s="8"/>
      <c r="R307" s="25"/>
      <c r="S307" s="41"/>
    </row>
    <row r="308" spans="1:19" s="27" customFormat="1" ht="27" customHeight="1">
      <c r="A308" s="43"/>
      <c r="B308" s="15"/>
      <c r="C308" s="15"/>
      <c r="D308" s="17"/>
      <c r="E308" s="26"/>
      <c r="F308" s="34"/>
      <c r="G308" s="35"/>
      <c r="H308" s="14"/>
      <c r="I308" s="14"/>
      <c r="J308" s="14"/>
      <c r="K308" s="6"/>
      <c r="L308" s="35"/>
      <c r="M308" s="24"/>
      <c r="N308" s="5"/>
      <c r="O308" s="5"/>
      <c r="P308" s="56"/>
      <c r="Q308" s="8"/>
      <c r="R308" s="25"/>
      <c r="S308" s="41"/>
    </row>
    <row r="309" spans="1:19" s="27" customFormat="1" ht="27" customHeight="1">
      <c r="A309" s="43"/>
      <c r="B309" s="15"/>
      <c r="C309" s="15"/>
      <c r="D309" s="17"/>
      <c r="E309" s="26"/>
      <c r="F309" s="34"/>
      <c r="G309" s="35"/>
      <c r="H309" s="14"/>
      <c r="I309" s="14"/>
      <c r="J309" s="14"/>
      <c r="K309" s="6"/>
      <c r="L309" s="35"/>
      <c r="M309" s="24"/>
      <c r="N309" s="5"/>
      <c r="O309" s="5"/>
      <c r="P309" s="56"/>
      <c r="Q309" s="8"/>
      <c r="R309" s="25"/>
      <c r="S309" s="41"/>
    </row>
    <row r="310" spans="1:19" s="27" customFormat="1" ht="27" customHeight="1">
      <c r="A310" s="43"/>
      <c r="B310" s="15"/>
      <c r="C310" s="15"/>
      <c r="D310" s="17"/>
      <c r="E310" s="26"/>
      <c r="F310" s="34"/>
      <c r="G310" s="35"/>
      <c r="H310" s="14"/>
      <c r="I310" s="14"/>
      <c r="J310" s="14"/>
      <c r="K310" s="6"/>
      <c r="L310" s="35"/>
      <c r="M310" s="24"/>
      <c r="N310" s="5"/>
      <c r="O310" s="5"/>
      <c r="P310" s="56"/>
      <c r="Q310" s="8"/>
      <c r="R310" s="25"/>
      <c r="S310" s="41"/>
    </row>
    <row r="311" spans="1:19" s="27" customFormat="1" ht="27" customHeight="1">
      <c r="A311" s="43"/>
      <c r="B311" s="15"/>
      <c r="C311" s="15"/>
      <c r="D311" s="17"/>
      <c r="E311" s="26"/>
      <c r="F311" s="34"/>
      <c r="G311" s="35"/>
      <c r="H311" s="14"/>
      <c r="I311" s="14"/>
      <c r="J311" s="14"/>
      <c r="K311" s="6"/>
      <c r="L311" s="35"/>
      <c r="M311" s="24"/>
      <c r="N311" s="5"/>
      <c r="O311" s="5"/>
      <c r="P311" s="56"/>
      <c r="Q311" s="8"/>
      <c r="R311" s="25"/>
      <c r="S311" s="41"/>
    </row>
    <row r="312" spans="1:19" s="27" customFormat="1" ht="27" customHeight="1">
      <c r="A312" s="43"/>
      <c r="B312" s="15"/>
      <c r="C312" s="15"/>
      <c r="D312" s="17"/>
      <c r="E312" s="26"/>
      <c r="F312" s="34"/>
      <c r="G312" s="35"/>
      <c r="H312" s="14"/>
      <c r="I312" s="14"/>
      <c r="J312" s="14"/>
      <c r="K312" s="6"/>
      <c r="L312" s="35"/>
      <c r="M312" s="24"/>
      <c r="N312" s="5"/>
      <c r="O312" s="5"/>
      <c r="P312" s="56"/>
      <c r="Q312" s="8"/>
      <c r="R312" s="25"/>
      <c r="S312" s="41"/>
    </row>
    <row r="313" spans="1:19" s="27" customFormat="1" ht="27" customHeight="1">
      <c r="A313" s="43"/>
      <c r="B313" s="15"/>
      <c r="C313" s="15"/>
      <c r="D313" s="17"/>
      <c r="E313" s="26"/>
      <c r="F313" s="34"/>
      <c r="G313" s="35"/>
      <c r="H313" s="14"/>
      <c r="I313" s="14"/>
      <c r="J313" s="14"/>
      <c r="K313" s="6"/>
      <c r="L313" s="35"/>
      <c r="M313" s="24"/>
      <c r="N313" s="5"/>
      <c r="O313" s="5"/>
      <c r="P313" s="56"/>
      <c r="Q313" s="8"/>
      <c r="R313" s="25"/>
      <c r="S313" s="41"/>
    </row>
    <row r="314" spans="1:19" s="27" customFormat="1" ht="27" customHeight="1">
      <c r="A314" s="43"/>
      <c r="B314" s="15"/>
      <c r="C314" s="15"/>
      <c r="D314" s="17"/>
      <c r="E314" s="26"/>
      <c r="F314" s="34"/>
      <c r="G314" s="35"/>
      <c r="H314" s="14"/>
      <c r="I314" s="14"/>
      <c r="J314" s="14"/>
      <c r="K314" s="6"/>
      <c r="L314" s="35"/>
      <c r="M314" s="24"/>
      <c r="N314" s="5"/>
      <c r="O314" s="5"/>
      <c r="P314" s="56"/>
      <c r="Q314" s="8"/>
      <c r="R314" s="25"/>
      <c r="S314" s="41"/>
    </row>
    <row r="315" spans="1:19" s="27" customFormat="1" ht="27" customHeight="1">
      <c r="A315" s="43"/>
      <c r="B315" s="15"/>
      <c r="C315" s="15"/>
      <c r="D315" s="17"/>
      <c r="E315" s="26"/>
      <c r="F315" s="34"/>
      <c r="G315" s="35"/>
      <c r="H315" s="14"/>
      <c r="I315" s="14"/>
      <c r="J315" s="14"/>
      <c r="K315" s="6"/>
      <c r="L315" s="35"/>
      <c r="M315" s="24"/>
      <c r="N315" s="5"/>
      <c r="O315" s="5"/>
      <c r="P315" s="56"/>
      <c r="Q315" s="8"/>
      <c r="R315" s="25"/>
      <c r="S315" s="41"/>
    </row>
    <row r="316" spans="1:19" s="27" customFormat="1" ht="27" customHeight="1">
      <c r="A316" s="43"/>
      <c r="B316" s="15"/>
      <c r="C316" s="15"/>
      <c r="D316" s="17"/>
      <c r="E316" s="26"/>
      <c r="F316" s="34"/>
      <c r="G316" s="35"/>
      <c r="H316" s="14"/>
      <c r="I316" s="14"/>
      <c r="J316" s="14"/>
      <c r="K316" s="6"/>
      <c r="L316" s="35"/>
      <c r="M316" s="24"/>
      <c r="N316" s="5"/>
      <c r="O316" s="5"/>
      <c r="P316" s="56"/>
      <c r="Q316" s="8"/>
      <c r="R316" s="25"/>
      <c r="S316" s="41"/>
    </row>
    <row r="317" spans="1:19" s="27" customFormat="1" ht="27" customHeight="1">
      <c r="A317" s="43"/>
      <c r="B317" s="15"/>
      <c r="C317" s="15"/>
      <c r="D317" s="17"/>
      <c r="E317" s="26"/>
      <c r="F317" s="34"/>
      <c r="G317" s="35"/>
      <c r="H317" s="14"/>
      <c r="I317" s="14"/>
      <c r="J317" s="14"/>
      <c r="K317" s="6"/>
      <c r="L317" s="35"/>
      <c r="M317" s="24"/>
      <c r="N317" s="5"/>
      <c r="O317" s="5"/>
      <c r="P317" s="56"/>
      <c r="Q317" s="8"/>
      <c r="R317" s="25"/>
      <c r="S317" s="41"/>
    </row>
    <row r="318" spans="1:19" s="27" customFormat="1" ht="27" customHeight="1">
      <c r="A318" s="43"/>
      <c r="B318" s="15"/>
      <c r="C318" s="15"/>
      <c r="D318" s="17"/>
      <c r="E318" s="26"/>
      <c r="F318" s="34"/>
      <c r="G318" s="35"/>
      <c r="H318" s="14"/>
      <c r="I318" s="14"/>
      <c r="J318" s="14"/>
      <c r="K318" s="6"/>
      <c r="L318" s="35"/>
      <c r="M318" s="24"/>
      <c r="N318" s="5"/>
      <c r="O318" s="5"/>
      <c r="P318" s="56"/>
      <c r="Q318" s="8"/>
      <c r="R318" s="25"/>
      <c r="S318" s="41"/>
    </row>
    <row r="319" spans="1:19" s="27" customFormat="1" ht="27" customHeight="1">
      <c r="A319" s="43"/>
      <c r="B319" s="15"/>
      <c r="C319" s="15"/>
      <c r="D319" s="17"/>
      <c r="E319" s="26"/>
      <c r="F319" s="34"/>
      <c r="G319" s="35"/>
      <c r="H319" s="14"/>
      <c r="I319" s="14"/>
      <c r="J319" s="14"/>
      <c r="K319" s="6"/>
      <c r="L319" s="35"/>
      <c r="M319" s="24"/>
      <c r="N319" s="5"/>
      <c r="O319" s="5"/>
      <c r="P319" s="56"/>
      <c r="Q319" s="8"/>
      <c r="R319" s="25"/>
      <c r="S319" s="41"/>
    </row>
    <row r="320" spans="1:19" s="27" customFormat="1" ht="27" customHeight="1">
      <c r="A320" s="43"/>
      <c r="B320" s="15"/>
      <c r="C320" s="15"/>
      <c r="D320" s="17"/>
      <c r="E320" s="26"/>
      <c r="F320" s="34"/>
      <c r="G320" s="35"/>
      <c r="H320" s="14"/>
      <c r="I320" s="14"/>
      <c r="J320" s="14"/>
      <c r="K320" s="6"/>
      <c r="L320" s="35"/>
      <c r="M320" s="24"/>
      <c r="N320" s="5"/>
      <c r="O320" s="5"/>
      <c r="P320" s="56"/>
      <c r="Q320" s="8"/>
      <c r="R320" s="25"/>
      <c r="S320" s="41"/>
    </row>
    <row r="321" spans="1:19" s="27" customFormat="1" ht="27" customHeight="1">
      <c r="A321" s="43"/>
      <c r="B321" s="15"/>
      <c r="C321" s="15"/>
      <c r="D321" s="17"/>
      <c r="E321" s="26"/>
      <c r="F321" s="34"/>
      <c r="G321" s="35"/>
      <c r="H321" s="14"/>
      <c r="I321" s="14"/>
      <c r="J321" s="14"/>
      <c r="K321" s="6"/>
      <c r="L321" s="35"/>
      <c r="M321" s="24"/>
      <c r="N321" s="5"/>
      <c r="O321" s="5"/>
      <c r="P321" s="56"/>
      <c r="Q321" s="8"/>
      <c r="R321" s="25"/>
      <c r="S321" s="41"/>
    </row>
    <row r="322" spans="1:19" s="27" customFormat="1" ht="27" customHeight="1">
      <c r="A322" s="43"/>
      <c r="B322" s="15"/>
      <c r="C322" s="15"/>
      <c r="D322" s="17"/>
      <c r="E322" s="26"/>
      <c r="F322" s="34"/>
      <c r="G322" s="35"/>
      <c r="H322" s="14"/>
      <c r="I322" s="14"/>
      <c r="J322" s="14"/>
      <c r="K322" s="6"/>
      <c r="L322" s="35"/>
      <c r="M322" s="24"/>
      <c r="N322" s="5"/>
      <c r="O322" s="5"/>
      <c r="P322" s="56"/>
      <c r="Q322" s="8"/>
      <c r="R322" s="25"/>
      <c r="S322" s="41"/>
    </row>
    <row r="323" spans="1:19" s="27" customFormat="1" ht="27" customHeight="1">
      <c r="A323" s="43"/>
      <c r="B323" s="15"/>
      <c r="C323" s="15"/>
      <c r="D323" s="17"/>
      <c r="E323" s="26"/>
      <c r="F323" s="34"/>
      <c r="G323" s="35"/>
      <c r="H323" s="14"/>
      <c r="I323" s="14"/>
      <c r="J323" s="14"/>
      <c r="K323" s="6"/>
      <c r="L323" s="35"/>
      <c r="M323" s="24"/>
      <c r="N323" s="5"/>
      <c r="O323" s="5"/>
      <c r="P323" s="56"/>
      <c r="Q323" s="8"/>
      <c r="R323" s="25"/>
      <c r="S323" s="41"/>
    </row>
    <row r="324" spans="1:19" s="27" customFormat="1" ht="27" customHeight="1">
      <c r="A324" s="43"/>
      <c r="B324" s="15"/>
      <c r="C324" s="15"/>
      <c r="D324" s="17"/>
      <c r="E324" s="26"/>
      <c r="F324" s="34"/>
      <c r="G324" s="35"/>
      <c r="H324" s="14"/>
      <c r="I324" s="14"/>
      <c r="J324" s="14"/>
      <c r="K324" s="6"/>
      <c r="L324" s="35"/>
      <c r="M324" s="24"/>
      <c r="N324" s="5"/>
      <c r="O324" s="5"/>
      <c r="P324" s="56"/>
      <c r="Q324" s="8"/>
      <c r="R324" s="25"/>
      <c r="S324" s="41"/>
    </row>
    <row r="325" spans="1:19" s="27" customFormat="1" ht="27" customHeight="1">
      <c r="A325" s="43"/>
      <c r="B325" s="15"/>
      <c r="C325" s="15"/>
      <c r="D325" s="17"/>
      <c r="E325" s="26"/>
      <c r="F325" s="34"/>
      <c r="G325" s="35"/>
      <c r="H325" s="14"/>
      <c r="I325" s="14"/>
      <c r="J325" s="14"/>
      <c r="K325" s="6"/>
      <c r="L325" s="35"/>
      <c r="M325" s="24"/>
      <c r="N325" s="5"/>
      <c r="O325" s="5"/>
      <c r="P325" s="56"/>
      <c r="Q325" s="8"/>
      <c r="R325" s="25"/>
      <c r="S325" s="41"/>
    </row>
    <row r="326" spans="1:19" s="27" customFormat="1" ht="27" customHeight="1">
      <c r="A326" s="43"/>
      <c r="B326" s="15"/>
      <c r="C326" s="15"/>
      <c r="D326" s="17"/>
      <c r="E326" s="26"/>
      <c r="F326" s="34"/>
      <c r="G326" s="35"/>
      <c r="H326" s="14"/>
      <c r="I326" s="14"/>
      <c r="J326" s="14"/>
      <c r="K326" s="6"/>
      <c r="L326" s="35"/>
      <c r="M326" s="24"/>
      <c r="N326" s="5"/>
      <c r="O326" s="5"/>
      <c r="P326" s="56"/>
      <c r="Q326" s="8"/>
      <c r="R326" s="25"/>
      <c r="S326" s="41"/>
    </row>
    <row r="327" spans="1:19" s="27" customFormat="1" ht="27" customHeight="1">
      <c r="A327" s="43"/>
      <c r="B327" s="15"/>
      <c r="C327" s="15"/>
      <c r="D327" s="17"/>
      <c r="E327" s="26"/>
      <c r="F327" s="34"/>
      <c r="G327" s="35"/>
      <c r="H327" s="14"/>
      <c r="I327" s="14"/>
      <c r="J327" s="14"/>
      <c r="K327" s="6"/>
      <c r="L327" s="35"/>
      <c r="M327" s="24"/>
      <c r="N327" s="5"/>
      <c r="O327" s="5"/>
      <c r="P327" s="56"/>
      <c r="Q327" s="8"/>
      <c r="R327" s="25"/>
      <c r="S327" s="41"/>
    </row>
    <row r="328" spans="1:19" s="27" customFormat="1" ht="27" customHeight="1">
      <c r="A328" s="43"/>
      <c r="B328" s="15"/>
      <c r="C328" s="15"/>
      <c r="D328" s="17"/>
      <c r="E328" s="26"/>
      <c r="F328" s="34"/>
      <c r="G328" s="35"/>
      <c r="H328" s="14"/>
      <c r="I328" s="14"/>
      <c r="J328" s="14"/>
      <c r="K328" s="6"/>
      <c r="L328" s="35"/>
      <c r="M328" s="24"/>
      <c r="N328" s="5"/>
      <c r="O328" s="5"/>
      <c r="P328" s="56"/>
      <c r="Q328" s="8"/>
      <c r="R328" s="25"/>
      <c r="S328" s="41"/>
    </row>
    <row r="329" spans="1:19" s="27" customFormat="1" ht="27" customHeight="1">
      <c r="A329" s="43"/>
      <c r="B329" s="15"/>
      <c r="C329" s="15"/>
      <c r="D329" s="17"/>
      <c r="E329" s="26"/>
      <c r="F329" s="34"/>
      <c r="G329" s="35"/>
      <c r="H329" s="14"/>
      <c r="I329" s="14"/>
      <c r="J329" s="14"/>
      <c r="K329" s="6"/>
      <c r="L329" s="35"/>
      <c r="M329" s="24"/>
      <c r="N329" s="5"/>
      <c r="O329" s="5"/>
      <c r="P329" s="56"/>
      <c r="Q329" s="8"/>
      <c r="R329" s="25"/>
      <c r="S329" s="41"/>
    </row>
    <row r="330" spans="1:19" s="27" customFormat="1" ht="27" customHeight="1">
      <c r="A330" s="43"/>
      <c r="B330" s="15"/>
      <c r="C330" s="15"/>
      <c r="D330" s="17"/>
      <c r="E330" s="26"/>
      <c r="F330" s="34"/>
      <c r="G330" s="35"/>
      <c r="H330" s="14"/>
      <c r="I330" s="14"/>
      <c r="J330" s="14"/>
      <c r="K330" s="6"/>
      <c r="L330" s="35"/>
      <c r="M330" s="24"/>
      <c r="N330" s="5"/>
      <c r="O330" s="5"/>
      <c r="P330" s="56"/>
      <c r="Q330" s="8"/>
      <c r="R330" s="25"/>
      <c r="S330" s="41"/>
    </row>
    <row r="331" spans="1:19" s="27" customFormat="1" ht="27" customHeight="1">
      <c r="A331" s="43"/>
      <c r="B331" s="15"/>
      <c r="C331" s="15"/>
      <c r="D331" s="17"/>
      <c r="E331" s="26"/>
      <c r="F331" s="34"/>
      <c r="G331" s="35"/>
      <c r="H331" s="14"/>
      <c r="I331" s="14"/>
      <c r="J331" s="14"/>
      <c r="K331" s="6"/>
      <c r="L331" s="35"/>
      <c r="M331" s="24"/>
      <c r="N331" s="5"/>
      <c r="O331" s="5"/>
      <c r="P331" s="56"/>
      <c r="Q331" s="8"/>
      <c r="R331" s="25"/>
      <c r="S331" s="41"/>
    </row>
    <row r="332" spans="1:19" s="27" customFormat="1" ht="27" customHeight="1">
      <c r="A332" s="43"/>
      <c r="B332" s="15"/>
      <c r="C332" s="15"/>
      <c r="D332" s="17"/>
      <c r="E332" s="26"/>
      <c r="F332" s="34"/>
      <c r="G332" s="35"/>
      <c r="H332" s="14"/>
      <c r="I332" s="14"/>
      <c r="J332" s="14"/>
      <c r="K332" s="6"/>
      <c r="L332" s="35"/>
      <c r="M332" s="24"/>
      <c r="N332" s="5"/>
      <c r="O332" s="5"/>
      <c r="P332" s="56"/>
      <c r="Q332" s="8"/>
      <c r="R332" s="25"/>
      <c r="S332" s="41"/>
    </row>
    <row r="333" spans="1:19" s="27" customFormat="1" ht="27" customHeight="1">
      <c r="A333" s="43"/>
      <c r="B333" s="15"/>
      <c r="C333" s="15"/>
      <c r="D333" s="17"/>
      <c r="E333" s="26"/>
      <c r="F333" s="34"/>
      <c r="G333" s="35"/>
      <c r="H333" s="14"/>
      <c r="I333" s="14"/>
      <c r="J333" s="14"/>
      <c r="K333" s="6"/>
      <c r="L333" s="35"/>
      <c r="M333" s="24"/>
      <c r="N333" s="5"/>
      <c r="O333" s="5"/>
      <c r="P333" s="56"/>
      <c r="Q333" s="8"/>
      <c r="R333" s="25"/>
      <c r="S333" s="41"/>
    </row>
    <row r="334" spans="1:19" s="27" customFormat="1" ht="27" customHeight="1">
      <c r="A334" s="43"/>
      <c r="B334" s="15"/>
      <c r="C334" s="15"/>
      <c r="D334" s="17"/>
      <c r="E334" s="26"/>
      <c r="F334" s="34"/>
      <c r="G334" s="35"/>
      <c r="H334" s="14"/>
      <c r="I334" s="14"/>
      <c r="J334" s="14"/>
      <c r="K334" s="6"/>
      <c r="L334" s="35"/>
      <c r="M334" s="24"/>
      <c r="N334" s="5"/>
      <c r="O334" s="5"/>
      <c r="P334" s="56"/>
      <c r="Q334" s="8"/>
      <c r="R334" s="25"/>
      <c r="S334" s="41"/>
    </row>
    <row r="335" spans="1:19" s="27" customFormat="1" ht="27" customHeight="1">
      <c r="A335" s="43"/>
      <c r="B335" s="15"/>
      <c r="C335" s="15"/>
      <c r="D335" s="17"/>
      <c r="E335" s="26"/>
      <c r="F335" s="34"/>
      <c r="G335" s="35"/>
      <c r="H335" s="14"/>
      <c r="I335" s="14"/>
      <c r="J335" s="14"/>
      <c r="K335" s="6"/>
      <c r="L335" s="35"/>
      <c r="M335" s="24"/>
      <c r="N335" s="5"/>
      <c r="O335" s="5"/>
      <c r="P335" s="56"/>
      <c r="Q335" s="8"/>
      <c r="R335" s="25"/>
      <c r="S335" s="41"/>
    </row>
    <row r="336" spans="1:19" s="27" customFormat="1" ht="27" customHeight="1">
      <c r="A336" s="43"/>
      <c r="B336" s="15"/>
      <c r="C336" s="15"/>
      <c r="D336" s="17"/>
      <c r="E336" s="26"/>
      <c r="F336" s="34"/>
      <c r="G336" s="35"/>
      <c r="H336" s="14"/>
      <c r="I336" s="14"/>
      <c r="J336" s="14"/>
      <c r="K336" s="6"/>
      <c r="L336" s="35"/>
      <c r="M336" s="24"/>
      <c r="N336" s="5"/>
      <c r="O336" s="5"/>
      <c r="P336" s="56"/>
      <c r="Q336" s="8"/>
      <c r="R336" s="25"/>
      <c r="S336" s="41"/>
    </row>
    <row r="337" spans="1:19" s="27" customFormat="1" ht="27" customHeight="1">
      <c r="A337" s="43"/>
      <c r="B337" s="15"/>
      <c r="C337" s="15"/>
      <c r="D337" s="17"/>
      <c r="E337" s="26"/>
      <c r="F337" s="34"/>
      <c r="G337" s="35"/>
      <c r="H337" s="14"/>
      <c r="I337" s="14"/>
      <c r="J337" s="14"/>
      <c r="K337" s="6"/>
      <c r="L337" s="35"/>
      <c r="M337" s="24"/>
      <c r="N337" s="5"/>
      <c r="O337" s="5"/>
      <c r="P337" s="56"/>
      <c r="Q337" s="8"/>
      <c r="R337" s="25"/>
      <c r="S337" s="41"/>
    </row>
    <row r="338" spans="1:19" s="27" customFormat="1" ht="27" customHeight="1">
      <c r="A338" s="43"/>
      <c r="B338" s="15"/>
      <c r="C338" s="15"/>
      <c r="D338" s="17"/>
      <c r="E338" s="26"/>
      <c r="F338" s="34"/>
      <c r="G338" s="35"/>
      <c r="H338" s="14"/>
      <c r="I338" s="14"/>
      <c r="J338" s="14"/>
      <c r="K338" s="6"/>
      <c r="L338" s="35"/>
      <c r="M338" s="24"/>
      <c r="N338" s="5"/>
      <c r="O338" s="5"/>
      <c r="P338" s="56"/>
      <c r="Q338" s="8"/>
      <c r="R338" s="25"/>
      <c r="S338" s="41"/>
    </row>
    <row r="339" spans="1:19" s="27" customFormat="1" ht="27" customHeight="1">
      <c r="A339" s="43"/>
      <c r="B339" s="15"/>
      <c r="C339" s="15"/>
      <c r="D339" s="17"/>
      <c r="E339" s="26"/>
      <c r="F339" s="34"/>
      <c r="G339" s="35"/>
      <c r="H339" s="14"/>
      <c r="I339" s="14"/>
      <c r="J339" s="14"/>
      <c r="K339" s="6"/>
      <c r="L339" s="35"/>
      <c r="M339" s="24"/>
      <c r="N339" s="5"/>
      <c r="O339" s="5"/>
      <c r="P339" s="56"/>
      <c r="Q339" s="8"/>
      <c r="R339" s="25"/>
      <c r="S339" s="41"/>
    </row>
    <row r="340" spans="1:19" s="27" customFormat="1" ht="27" customHeight="1">
      <c r="A340" s="43"/>
      <c r="B340" s="15"/>
      <c r="C340" s="15"/>
      <c r="D340" s="17"/>
      <c r="E340" s="26"/>
      <c r="F340" s="34"/>
      <c r="G340" s="35"/>
      <c r="H340" s="14"/>
      <c r="I340" s="14"/>
      <c r="J340" s="14"/>
      <c r="K340" s="6"/>
      <c r="L340" s="35"/>
      <c r="M340" s="24"/>
      <c r="N340" s="5"/>
      <c r="O340" s="5"/>
      <c r="P340" s="56"/>
      <c r="Q340" s="8"/>
      <c r="R340" s="25"/>
      <c r="S340" s="41"/>
    </row>
    <row r="341" spans="1:19" s="27" customFormat="1" ht="27" customHeight="1">
      <c r="A341" s="43"/>
      <c r="B341" s="15"/>
      <c r="C341" s="15"/>
      <c r="D341" s="17"/>
      <c r="E341" s="26"/>
      <c r="F341" s="34"/>
      <c r="G341" s="35"/>
      <c r="H341" s="14"/>
      <c r="I341" s="14"/>
      <c r="J341" s="14"/>
      <c r="K341" s="6"/>
      <c r="L341" s="35"/>
      <c r="M341" s="24"/>
      <c r="N341" s="5"/>
      <c r="O341" s="5"/>
      <c r="P341" s="56"/>
      <c r="Q341" s="8"/>
      <c r="R341" s="25"/>
      <c r="S341" s="41"/>
    </row>
    <row r="342" spans="1:19" s="27" customFormat="1" ht="27" customHeight="1">
      <c r="A342" s="43"/>
      <c r="B342" s="15"/>
      <c r="C342" s="15"/>
      <c r="D342" s="17"/>
      <c r="E342" s="26"/>
      <c r="F342" s="34"/>
      <c r="G342" s="35"/>
      <c r="H342" s="14"/>
      <c r="I342" s="14"/>
      <c r="J342" s="14"/>
      <c r="K342" s="6"/>
      <c r="L342" s="35"/>
      <c r="M342" s="24"/>
      <c r="N342" s="5"/>
      <c r="O342" s="5"/>
      <c r="P342" s="56"/>
      <c r="Q342" s="8"/>
      <c r="R342" s="25"/>
      <c r="S342" s="41"/>
    </row>
    <row r="343" spans="1:19" s="27" customFormat="1" ht="27" customHeight="1">
      <c r="A343" s="43"/>
      <c r="B343" s="15"/>
      <c r="C343" s="15"/>
      <c r="D343" s="17"/>
      <c r="E343" s="26"/>
      <c r="F343" s="34"/>
      <c r="G343" s="35"/>
      <c r="H343" s="14"/>
      <c r="I343" s="14"/>
      <c r="J343" s="14"/>
      <c r="K343" s="6"/>
      <c r="L343" s="35"/>
      <c r="M343" s="24"/>
      <c r="N343" s="5"/>
      <c r="O343" s="5"/>
      <c r="P343" s="56"/>
      <c r="Q343" s="8"/>
      <c r="R343" s="25"/>
      <c r="S343" s="41"/>
    </row>
    <row r="344" spans="1:19" s="27" customFormat="1" ht="27" customHeight="1">
      <c r="A344" s="43"/>
      <c r="B344" s="15"/>
      <c r="C344" s="15"/>
      <c r="D344" s="17"/>
      <c r="E344" s="26"/>
      <c r="F344" s="34"/>
      <c r="G344" s="35"/>
      <c r="H344" s="14"/>
      <c r="I344" s="14"/>
      <c r="J344" s="14"/>
      <c r="K344" s="6"/>
      <c r="L344" s="35"/>
      <c r="M344" s="24"/>
      <c r="N344" s="5"/>
      <c r="O344" s="5"/>
      <c r="P344" s="56"/>
      <c r="Q344" s="8"/>
      <c r="R344" s="25"/>
      <c r="S344" s="41"/>
    </row>
    <row r="345" spans="1:19" s="27" customFormat="1" ht="27" customHeight="1">
      <c r="A345" s="43"/>
      <c r="B345" s="15"/>
      <c r="C345" s="15"/>
      <c r="D345" s="17"/>
      <c r="E345" s="26"/>
      <c r="F345" s="34"/>
      <c r="G345" s="35"/>
      <c r="H345" s="14"/>
      <c r="I345" s="14"/>
      <c r="J345" s="14"/>
      <c r="K345" s="6"/>
      <c r="L345" s="35"/>
      <c r="M345" s="24"/>
      <c r="N345" s="5"/>
      <c r="O345" s="5"/>
      <c r="P345" s="56"/>
      <c r="Q345" s="8"/>
      <c r="R345" s="25"/>
      <c r="S345" s="41"/>
    </row>
    <row r="346" spans="1:19" s="27" customFormat="1" ht="27" customHeight="1">
      <c r="A346" s="43"/>
      <c r="B346" s="15"/>
      <c r="C346" s="15"/>
      <c r="D346" s="17"/>
      <c r="E346" s="26"/>
      <c r="F346" s="34"/>
      <c r="G346" s="35"/>
      <c r="H346" s="14"/>
      <c r="I346" s="14"/>
      <c r="J346" s="14"/>
      <c r="K346" s="6"/>
      <c r="L346" s="35"/>
      <c r="M346" s="24"/>
      <c r="N346" s="5"/>
      <c r="O346" s="5"/>
      <c r="P346" s="56"/>
      <c r="Q346" s="8"/>
      <c r="R346" s="25"/>
      <c r="S346" s="41"/>
    </row>
    <row r="347" spans="1:19" s="27" customFormat="1" ht="27" customHeight="1">
      <c r="A347" s="43"/>
      <c r="B347" s="15"/>
      <c r="C347" s="15"/>
      <c r="D347" s="17"/>
      <c r="E347" s="26"/>
      <c r="F347" s="34"/>
      <c r="G347" s="35"/>
      <c r="H347" s="14"/>
      <c r="I347" s="14"/>
      <c r="J347" s="14"/>
      <c r="K347" s="6"/>
      <c r="L347" s="35"/>
      <c r="M347" s="24"/>
      <c r="N347" s="5"/>
      <c r="O347" s="5"/>
      <c r="P347" s="56"/>
      <c r="Q347" s="8"/>
      <c r="R347" s="25"/>
      <c r="S347" s="41"/>
    </row>
    <row r="348" spans="1:19" s="27" customFormat="1" ht="27" customHeight="1">
      <c r="A348" s="43"/>
      <c r="B348" s="15"/>
      <c r="C348" s="15"/>
      <c r="D348" s="17"/>
      <c r="E348" s="26"/>
      <c r="F348" s="34"/>
      <c r="G348" s="35"/>
      <c r="H348" s="14"/>
      <c r="I348" s="14"/>
      <c r="J348" s="14"/>
      <c r="K348" s="6"/>
      <c r="L348" s="35"/>
      <c r="M348" s="24"/>
      <c r="N348" s="5"/>
      <c r="O348" s="5"/>
      <c r="P348" s="56"/>
      <c r="Q348" s="8"/>
      <c r="R348" s="25"/>
      <c r="S348" s="41"/>
    </row>
    <row r="349" spans="1:19" s="27" customFormat="1" ht="27" customHeight="1">
      <c r="A349" s="43"/>
      <c r="B349" s="15"/>
      <c r="C349" s="15"/>
      <c r="D349" s="17"/>
      <c r="E349" s="26"/>
      <c r="F349" s="34"/>
      <c r="G349" s="35"/>
      <c r="H349" s="14"/>
      <c r="I349" s="14"/>
      <c r="J349" s="14"/>
      <c r="K349" s="6"/>
      <c r="L349" s="35"/>
      <c r="M349" s="24"/>
      <c r="N349" s="5"/>
      <c r="O349" s="5"/>
      <c r="P349" s="56"/>
      <c r="Q349" s="8"/>
      <c r="R349" s="25"/>
      <c r="S349" s="41"/>
    </row>
    <row r="350" spans="1:19" s="27" customFormat="1" ht="27" customHeight="1">
      <c r="A350" s="43"/>
      <c r="B350" s="15"/>
      <c r="C350" s="15"/>
      <c r="D350" s="17"/>
      <c r="E350" s="26"/>
      <c r="F350" s="34"/>
      <c r="G350" s="35"/>
      <c r="H350" s="14"/>
      <c r="I350" s="14"/>
      <c r="J350" s="14"/>
      <c r="K350" s="6"/>
      <c r="L350" s="35"/>
      <c r="M350" s="24"/>
      <c r="N350" s="5"/>
      <c r="O350" s="5"/>
      <c r="P350" s="56"/>
      <c r="Q350" s="8"/>
      <c r="R350" s="25"/>
      <c r="S350" s="41"/>
    </row>
    <row r="351" spans="1:19" s="27" customFormat="1" ht="27" customHeight="1">
      <c r="A351" s="43"/>
      <c r="B351" s="15"/>
      <c r="C351" s="15"/>
      <c r="D351" s="17"/>
      <c r="E351" s="26"/>
      <c r="F351" s="34"/>
      <c r="G351" s="35"/>
      <c r="H351" s="14"/>
      <c r="I351" s="14"/>
      <c r="J351" s="14"/>
      <c r="K351" s="6"/>
      <c r="L351" s="35"/>
      <c r="M351" s="24"/>
      <c r="N351" s="5"/>
      <c r="O351" s="5"/>
      <c r="P351" s="56"/>
      <c r="Q351" s="8"/>
      <c r="R351" s="25"/>
      <c r="S351" s="41"/>
    </row>
    <row r="352" spans="1:19" s="27" customFormat="1" ht="27" customHeight="1">
      <c r="A352" s="43"/>
      <c r="B352" s="15"/>
      <c r="C352" s="15"/>
      <c r="D352" s="17"/>
      <c r="E352" s="26"/>
      <c r="F352" s="34"/>
      <c r="G352" s="35"/>
      <c r="H352" s="14"/>
      <c r="I352" s="14"/>
      <c r="J352" s="14"/>
      <c r="K352" s="6"/>
      <c r="L352" s="35"/>
      <c r="M352" s="24"/>
      <c r="N352" s="5"/>
      <c r="O352" s="5"/>
      <c r="P352" s="56"/>
      <c r="Q352" s="8"/>
      <c r="R352" s="25"/>
      <c r="S352" s="41"/>
    </row>
    <row r="353" spans="1:19" s="27" customFormat="1" ht="27" customHeight="1">
      <c r="A353" s="43"/>
      <c r="B353" s="15"/>
      <c r="C353" s="15"/>
      <c r="D353" s="17"/>
      <c r="E353" s="26"/>
      <c r="F353" s="34"/>
      <c r="G353" s="35"/>
      <c r="H353" s="14"/>
      <c r="I353" s="14"/>
      <c r="J353" s="14"/>
      <c r="K353" s="6"/>
      <c r="L353" s="35"/>
      <c r="M353" s="24"/>
      <c r="N353" s="5"/>
      <c r="O353" s="5"/>
      <c r="P353" s="56"/>
      <c r="Q353" s="8"/>
      <c r="R353" s="25"/>
      <c r="S353" s="41"/>
    </row>
    <row r="354" spans="1:19" s="27" customFormat="1" ht="27" customHeight="1">
      <c r="A354" s="43"/>
      <c r="B354" s="15"/>
      <c r="C354" s="15"/>
      <c r="D354" s="17"/>
      <c r="E354" s="26"/>
      <c r="F354" s="34"/>
      <c r="G354" s="35"/>
      <c r="H354" s="14"/>
      <c r="I354" s="14"/>
      <c r="J354" s="14"/>
      <c r="K354" s="6"/>
      <c r="L354" s="35"/>
      <c r="M354" s="24"/>
      <c r="N354" s="5"/>
      <c r="O354" s="5"/>
      <c r="P354" s="56"/>
      <c r="Q354" s="8"/>
      <c r="R354" s="25"/>
      <c r="S354" s="41"/>
    </row>
    <row r="355" spans="1:19" s="27" customFormat="1" ht="27" customHeight="1">
      <c r="A355" s="43"/>
      <c r="B355" s="15"/>
      <c r="C355" s="15"/>
      <c r="D355" s="17"/>
      <c r="E355" s="26"/>
      <c r="F355" s="34"/>
      <c r="G355" s="35"/>
      <c r="H355" s="14"/>
      <c r="I355" s="14"/>
      <c r="J355" s="14"/>
      <c r="K355" s="6"/>
      <c r="L355" s="35"/>
      <c r="M355" s="24"/>
      <c r="N355" s="5"/>
      <c r="O355" s="5"/>
      <c r="P355" s="56"/>
      <c r="Q355" s="8"/>
      <c r="R355" s="25"/>
      <c r="S355" s="41"/>
    </row>
    <row r="356" spans="1:19" s="27" customFormat="1" ht="27" customHeight="1">
      <c r="A356" s="43"/>
      <c r="B356" s="15"/>
      <c r="C356" s="15"/>
      <c r="D356" s="17"/>
      <c r="E356" s="26"/>
      <c r="F356" s="34"/>
      <c r="G356" s="35"/>
      <c r="H356" s="14"/>
      <c r="I356" s="14"/>
      <c r="J356" s="14"/>
      <c r="K356" s="6"/>
      <c r="L356" s="35"/>
      <c r="M356" s="24"/>
      <c r="N356" s="5"/>
      <c r="O356" s="5"/>
      <c r="P356" s="56"/>
      <c r="Q356" s="8"/>
      <c r="R356" s="25"/>
      <c r="S356" s="41"/>
    </row>
    <row r="357" spans="1:19" s="27" customFormat="1" ht="27" customHeight="1">
      <c r="A357" s="43"/>
      <c r="B357" s="15"/>
      <c r="C357" s="15"/>
      <c r="D357" s="17"/>
      <c r="E357" s="26"/>
      <c r="F357" s="34"/>
      <c r="G357" s="35"/>
      <c r="H357" s="14"/>
      <c r="I357" s="14"/>
      <c r="J357" s="14"/>
      <c r="K357" s="6"/>
      <c r="L357" s="35"/>
      <c r="M357" s="24"/>
      <c r="N357" s="5"/>
      <c r="O357" s="5"/>
      <c r="P357" s="56"/>
      <c r="Q357" s="8"/>
      <c r="R357" s="25"/>
      <c r="S357" s="41"/>
    </row>
    <row r="358" spans="1:19" s="27" customFormat="1" ht="27" customHeight="1">
      <c r="A358" s="43"/>
      <c r="B358" s="15"/>
      <c r="C358" s="15"/>
      <c r="D358" s="17"/>
      <c r="E358" s="26"/>
      <c r="F358" s="34"/>
      <c r="G358" s="35"/>
      <c r="H358" s="14"/>
      <c r="I358" s="14"/>
      <c r="J358" s="14"/>
      <c r="K358" s="6"/>
      <c r="L358" s="35"/>
      <c r="M358" s="24"/>
      <c r="N358" s="5"/>
      <c r="O358" s="5"/>
      <c r="P358" s="56"/>
      <c r="Q358" s="8"/>
      <c r="R358" s="25"/>
      <c r="S358" s="41"/>
    </row>
    <row r="359" spans="1:19" s="27" customFormat="1" ht="27" customHeight="1">
      <c r="A359" s="43"/>
      <c r="B359" s="15"/>
      <c r="C359" s="15"/>
      <c r="D359" s="17"/>
      <c r="E359" s="26"/>
      <c r="F359" s="34"/>
      <c r="G359" s="35"/>
      <c r="H359" s="14"/>
      <c r="I359" s="14"/>
      <c r="J359" s="14"/>
      <c r="K359" s="6"/>
      <c r="L359" s="35"/>
      <c r="M359" s="24"/>
      <c r="N359" s="5"/>
      <c r="O359" s="5"/>
      <c r="P359" s="56"/>
      <c r="Q359" s="8"/>
      <c r="R359" s="25"/>
      <c r="S359" s="41"/>
    </row>
    <row r="360" spans="1:19" s="27" customFormat="1" ht="27" customHeight="1">
      <c r="A360" s="43"/>
      <c r="B360" s="15"/>
      <c r="C360" s="15"/>
      <c r="D360" s="17"/>
      <c r="E360" s="26"/>
      <c r="F360" s="34"/>
      <c r="G360" s="35"/>
      <c r="H360" s="14"/>
      <c r="I360" s="14"/>
      <c r="J360" s="14"/>
      <c r="K360" s="6"/>
      <c r="L360" s="35"/>
      <c r="M360" s="24"/>
      <c r="N360" s="5"/>
      <c r="O360" s="5"/>
      <c r="P360" s="56"/>
      <c r="Q360" s="8"/>
      <c r="R360" s="25"/>
      <c r="S360" s="41"/>
    </row>
    <row r="361" spans="1:19" s="27" customFormat="1" ht="27" customHeight="1">
      <c r="A361" s="43"/>
      <c r="B361" s="15"/>
      <c r="C361" s="15"/>
      <c r="D361" s="17"/>
      <c r="E361" s="26"/>
      <c r="F361" s="34"/>
      <c r="G361" s="35"/>
      <c r="H361" s="14"/>
      <c r="I361" s="14"/>
      <c r="J361" s="14"/>
      <c r="K361" s="6"/>
      <c r="L361" s="35"/>
      <c r="M361" s="24"/>
      <c r="N361" s="5"/>
      <c r="O361" s="5"/>
      <c r="P361" s="56"/>
      <c r="Q361" s="8"/>
      <c r="R361" s="25"/>
      <c r="S361" s="41"/>
    </row>
    <row r="362" spans="1:19" s="27" customFormat="1" ht="27" customHeight="1">
      <c r="A362" s="43"/>
      <c r="B362" s="15"/>
      <c r="C362" s="15"/>
      <c r="D362" s="17"/>
      <c r="E362" s="26"/>
      <c r="F362" s="34"/>
      <c r="G362" s="35"/>
      <c r="H362" s="14"/>
      <c r="I362" s="14"/>
      <c r="J362" s="14"/>
      <c r="K362" s="6"/>
      <c r="L362" s="35"/>
      <c r="M362" s="24"/>
      <c r="N362" s="5"/>
      <c r="O362" s="5"/>
      <c r="P362" s="56"/>
      <c r="Q362" s="8"/>
      <c r="R362" s="25"/>
      <c r="S362" s="41"/>
    </row>
    <row r="363" spans="1:19" s="27" customFormat="1" ht="27" customHeight="1">
      <c r="A363" s="43"/>
      <c r="B363" s="15"/>
      <c r="C363" s="15"/>
      <c r="D363" s="17"/>
      <c r="E363" s="26"/>
      <c r="F363" s="34"/>
      <c r="G363" s="35"/>
      <c r="H363" s="14"/>
      <c r="I363" s="14"/>
      <c r="J363" s="14"/>
      <c r="K363" s="6"/>
      <c r="L363" s="35"/>
      <c r="M363" s="24"/>
      <c r="N363" s="5"/>
      <c r="O363" s="5"/>
      <c r="P363" s="56"/>
      <c r="Q363" s="8"/>
      <c r="R363" s="25"/>
      <c r="S363" s="41"/>
    </row>
    <row r="364" spans="1:19" s="27" customFormat="1" ht="27" customHeight="1">
      <c r="A364" s="43"/>
      <c r="B364" s="15"/>
      <c r="C364" s="15"/>
      <c r="D364" s="17"/>
      <c r="E364" s="26"/>
      <c r="F364" s="34"/>
      <c r="G364" s="35"/>
      <c r="H364" s="14"/>
      <c r="I364" s="14"/>
      <c r="J364" s="14"/>
      <c r="K364" s="6"/>
      <c r="L364" s="35"/>
      <c r="M364" s="24"/>
      <c r="N364" s="5"/>
      <c r="O364" s="5"/>
      <c r="P364" s="56"/>
      <c r="Q364" s="8"/>
      <c r="R364" s="25"/>
      <c r="S364" s="41"/>
    </row>
    <row r="365" spans="1:19" s="27" customFormat="1" ht="27" customHeight="1">
      <c r="A365" s="43"/>
      <c r="B365" s="15"/>
      <c r="C365" s="15"/>
      <c r="D365" s="17"/>
      <c r="E365" s="26"/>
      <c r="F365" s="34"/>
      <c r="G365" s="35"/>
      <c r="H365" s="14"/>
      <c r="I365" s="14"/>
      <c r="J365" s="14"/>
      <c r="K365" s="6"/>
      <c r="L365" s="35"/>
      <c r="M365" s="24"/>
      <c r="N365" s="5"/>
      <c r="O365" s="5"/>
      <c r="P365" s="56"/>
      <c r="Q365" s="8"/>
      <c r="R365" s="25"/>
      <c r="S365" s="41"/>
    </row>
    <row r="366" spans="1:19" s="27" customFormat="1" ht="27" customHeight="1">
      <c r="A366" s="43"/>
      <c r="B366" s="15"/>
      <c r="C366" s="15"/>
      <c r="D366" s="17"/>
      <c r="E366" s="26"/>
      <c r="F366" s="34"/>
      <c r="G366" s="35"/>
      <c r="H366" s="14"/>
      <c r="I366" s="14"/>
      <c r="J366" s="14"/>
      <c r="K366" s="6"/>
      <c r="L366" s="35"/>
      <c r="M366" s="24"/>
      <c r="N366" s="5"/>
      <c r="O366" s="5"/>
      <c r="P366" s="56"/>
      <c r="Q366" s="8"/>
      <c r="R366" s="25"/>
      <c r="S366" s="41"/>
    </row>
    <row r="367" spans="1:19" s="27" customFormat="1" ht="27" customHeight="1">
      <c r="A367" s="43"/>
      <c r="B367" s="15"/>
      <c r="C367" s="15"/>
      <c r="D367" s="17"/>
      <c r="E367" s="26"/>
      <c r="F367" s="34"/>
      <c r="G367" s="35"/>
      <c r="H367" s="14"/>
      <c r="I367" s="14"/>
      <c r="J367" s="14"/>
      <c r="K367" s="6"/>
      <c r="L367" s="35"/>
      <c r="M367" s="24"/>
      <c r="N367" s="5"/>
      <c r="O367" s="5"/>
      <c r="P367" s="56"/>
      <c r="Q367" s="8"/>
      <c r="R367" s="25"/>
      <c r="S367" s="41"/>
    </row>
    <row r="368" spans="1:19" s="27" customFormat="1" ht="27" customHeight="1">
      <c r="A368" s="14"/>
      <c r="B368" s="15"/>
      <c r="C368" s="15"/>
      <c r="D368" s="17"/>
      <c r="E368" s="26"/>
      <c r="F368" s="34"/>
      <c r="G368" s="35"/>
      <c r="H368" s="14"/>
      <c r="I368" s="14"/>
      <c r="J368" s="14"/>
      <c r="K368" s="6"/>
      <c r="L368" s="35"/>
      <c r="M368" s="24"/>
      <c r="N368" s="5"/>
      <c r="O368" s="5"/>
      <c r="P368" s="56"/>
      <c r="Q368" s="8"/>
      <c r="R368" s="25"/>
      <c r="S368" s="41"/>
    </row>
    <row r="369" spans="1:19" s="27" customFormat="1" ht="27" customHeight="1">
      <c r="A369" s="14"/>
      <c r="B369" s="15"/>
      <c r="C369" s="15"/>
      <c r="D369" s="17"/>
      <c r="E369" s="26"/>
      <c r="F369" s="34"/>
      <c r="G369" s="35"/>
      <c r="H369" s="14"/>
      <c r="I369" s="14"/>
      <c r="J369" s="14"/>
      <c r="K369" s="6"/>
      <c r="L369" s="35"/>
      <c r="M369" s="24"/>
      <c r="N369" s="5"/>
      <c r="O369" s="5"/>
      <c r="P369" s="56"/>
      <c r="Q369" s="8"/>
      <c r="R369" s="25"/>
      <c r="S369" s="41"/>
    </row>
    <row r="370" spans="1:19" s="27" customFormat="1" ht="27" customHeight="1">
      <c r="A370" s="14"/>
      <c r="B370" s="15"/>
      <c r="C370" s="15"/>
      <c r="D370" s="17"/>
      <c r="E370" s="26"/>
      <c r="F370" s="34"/>
      <c r="G370" s="35"/>
      <c r="H370" s="14"/>
      <c r="I370" s="14"/>
      <c r="J370" s="14"/>
      <c r="K370" s="6"/>
      <c r="L370" s="35"/>
      <c r="M370" s="24"/>
      <c r="N370" s="5"/>
      <c r="O370" s="5"/>
      <c r="P370" s="41"/>
      <c r="Q370" s="8"/>
      <c r="R370" s="25"/>
      <c r="S370" s="41"/>
    </row>
    <row r="371" spans="1:19" s="27" customFormat="1" ht="27" customHeight="1">
      <c r="A371" s="14"/>
      <c r="B371" s="15"/>
      <c r="C371" s="15"/>
      <c r="D371" s="17"/>
      <c r="E371" s="26"/>
      <c r="F371" s="34"/>
      <c r="G371" s="35"/>
      <c r="H371" s="14"/>
      <c r="I371" s="14"/>
      <c r="J371" s="14"/>
      <c r="K371" s="6"/>
      <c r="L371" s="35"/>
      <c r="M371" s="24"/>
      <c r="N371" s="5"/>
      <c r="O371" s="5"/>
      <c r="P371" s="41"/>
      <c r="Q371" s="8"/>
      <c r="R371" s="25"/>
      <c r="S371" s="41"/>
    </row>
    <row r="372" spans="1:19" s="27" customFormat="1" ht="27" customHeight="1">
      <c r="A372" s="14"/>
      <c r="B372" s="15"/>
      <c r="C372" s="15"/>
      <c r="D372" s="17"/>
      <c r="E372" s="26"/>
      <c r="F372" s="34"/>
      <c r="G372" s="35"/>
      <c r="H372" s="14"/>
      <c r="I372" s="14"/>
      <c r="J372" s="14"/>
      <c r="K372" s="6"/>
      <c r="L372" s="35"/>
      <c r="M372" s="24"/>
      <c r="N372" s="5"/>
      <c r="O372" s="5"/>
      <c r="P372" s="41"/>
      <c r="Q372" s="8"/>
      <c r="R372" s="25"/>
      <c r="S372" s="41"/>
    </row>
    <row r="373" spans="1:19" s="27" customFormat="1" ht="27" customHeight="1">
      <c r="A373" s="14"/>
      <c r="B373" s="15"/>
      <c r="C373" s="15"/>
      <c r="D373" s="17"/>
      <c r="E373" s="26"/>
      <c r="F373" s="34"/>
      <c r="G373" s="35"/>
      <c r="H373" s="14"/>
      <c r="I373" s="14"/>
      <c r="J373" s="14"/>
      <c r="K373" s="6"/>
      <c r="L373" s="35"/>
      <c r="M373" s="24"/>
      <c r="N373" s="5"/>
      <c r="O373" s="5"/>
      <c r="P373" s="41"/>
      <c r="Q373" s="8"/>
      <c r="R373" s="25"/>
      <c r="S373" s="41"/>
    </row>
    <row r="374" spans="1:19" s="27" customFormat="1" ht="27" customHeight="1">
      <c r="A374" s="14"/>
      <c r="B374" s="15"/>
      <c r="C374" s="15"/>
      <c r="D374" s="17"/>
      <c r="E374" s="26"/>
      <c r="F374" s="34"/>
      <c r="G374" s="35"/>
      <c r="H374" s="14"/>
      <c r="I374" s="14"/>
      <c r="J374" s="14"/>
      <c r="K374" s="6"/>
      <c r="L374" s="35"/>
      <c r="M374" s="24"/>
      <c r="N374" s="5"/>
      <c r="O374" s="5"/>
      <c r="P374" s="41"/>
      <c r="Q374" s="8"/>
      <c r="R374" s="25"/>
      <c r="S374" s="41"/>
    </row>
    <row r="375" spans="1:19" s="27" customFormat="1" ht="27" customHeight="1">
      <c r="A375" s="14"/>
      <c r="B375" s="15"/>
      <c r="C375" s="15"/>
      <c r="D375" s="17"/>
      <c r="E375" s="26"/>
      <c r="F375" s="34"/>
      <c r="G375" s="35"/>
      <c r="H375" s="14"/>
      <c r="I375" s="14"/>
      <c r="J375" s="14"/>
      <c r="K375" s="6"/>
      <c r="L375" s="35"/>
      <c r="M375" s="24"/>
      <c r="N375" s="5"/>
      <c r="O375" s="5"/>
      <c r="P375" s="41"/>
      <c r="Q375" s="8"/>
      <c r="R375" s="25"/>
      <c r="S375" s="41"/>
    </row>
    <row r="376" spans="1:19" s="27" customFormat="1" ht="27" customHeight="1">
      <c r="A376" s="14"/>
      <c r="B376" s="15"/>
      <c r="C376" s="15"/>
      <c r="D376" s="17"/>
      <c r="E376" s="26"/>
      <c r="F376" s="34"/>
      <c r="G376" s="35"/>
      <c r="H376" s="14"/>
      <c r="I376" s="14"/>
      <c r="J376" s="14"/>
      <c r="K376" s="6"/>
      <c r="L376" s="35"/>
      <c r="M376" s="24"/>
      <c r="N376" s="5"/>
      <c r="O376" s="5"/>
      <c r="P376" s="41"/>
      <c r="Q376" s="8"/>
      <c r="R376" s="25"/>
      <c r="S376" s="41"/>
    </row>
    <row r="377" spans="1:19" s="27" customFormat="1" ht="27" customHeight="1">
      <c r="A377" s="14"/>
      <c r="B377" s="15"/>
      <c r="C377" s="15"/>
      <c r="D377" s="17"/>
      <c r="E377" s="5"/>
      <c r="F377" s="34"/>
      <c r="G377" s="35"/>
      <c r="H377" s="14"/>
      <c r="I377" s="14"/>
      <c r="J377" s="14"/>
      <c r="K377" s="6"/>
      <c r="L377" s="35"/>
      <c r="M377" s="24"/>
      <c r="N377" s="5"/>
      <c r="O377" s="5"/>
      <c r="P377" s="41"/>
      <c r="Q377" s="8"/>
      <c r="R377" s="25"/>
      <c r="S377" s="41"/>
    </row>
    <row r="378" spans="1:19" s="27" customFormat="1" ht="27" customHeight="1">
      <c r="A378" s="14"/>
      <c r="B378" s="15"/>
      <c r="C378" s="15"/>
      <c r="D378" s="17"/>
      <c r="E378" s="5"/>
      <c r="F378" s="34"/>
      <c r="G378" s="35"/>
      <c r="H378" s="14"/>
      <c r="I378" s="14"/>
      <c r="J378" s="14"/>
      <c r="K378" s="6"/>
      <c r="L378" s="35"/>
      <c r="M378" s="24"/>
      <c r="N378" s="5"/>
      <c r="O378" s="5"/>
      <c r="P378" s="41"/>
      <c r="Q378" s="8"/>
      <c r="R378" s="25"/>
      <c r="S378" s="41"/>
    </row>
    <row r="379" spans="1:19" s="27" customFormat="1" ht="27" customHeight="1">
      <c r="A379" s="14"/>
      <c r="B379" s="15"/>
      <c r="C379" s="15"/>
      <c r="D379" s="17"/>
      <c r="E379" s="5"/>
      <c r="F379" s="34"/>
      <c r="G379" s="35"/>
      <c r="H379" s="14"/>
      <c r="I379" s="14"/>
      <c r="J379" s="14"/>
      <c r="K379" s="6"/>
      <c r="L379" s="35"/>
      <c r="M379" s="24"/>
      <c r="N379" s="5"/>
      <c r="O379" s="5"/>
      <c r="P379" s="41"/>
      <c r="Q379" s="8"/>
      <c r="R379" s="25"/>
      <c r="S379" s="41"/>
    </row>
    <row r="380" spans="1:19" s="27" customFormat="1" ht="27" customHeight="1">
      <c r="A380" s="14"/>
      <c r="B380" s="15"/>
      <c r="C380" s="15"/>
      <c r="D380" s="17"/>
      <c r="E380" s="5"/>
      <c r="F380" s="34"/>
      <c r="G380" s="35"/>
      <c r="H380" s="14"/>
      <c r="I380" s="14"/>
      <c r="J380" s="14"/>
      <c r="K380" s="6"/>
      <c r="L380" s="35"/>
      <c r="M380" s="24"/>
      <c r="N380" s="5"/>
      <c r="O380" s="5"/>
      <c r="P380" s="41"/>
      <c r="Q380" s="8"/>
      <c r="R380" s="25"/>
      <c r="S380" s="41"/>
    </row>
    <row r="381" spans="1:19" s="27" customFormat="1" ht="27" customHeight="1">
      <c r="A381" s="14"/>
      <c r="B381" s="15"/>
      <c r="C381" s="15"/>
      <c r="D381" s="17"/>
      <c r="E381" s="5"/>
      <c r="F381" s="34"/>
      <c r="G381" s="35"/>
      <c r="H381" s="14"/>
      <c r="I381" s="14"/>
      <c r="J381" s="14"/>
      <c r="K381" s="6"/>
      <c r="L381" s="35"/>
      <c r="M381" s="24"/>
      <c r="N381" s="5"/>
      <c r="O381" s="5"/>
      <c r="P381" s="41"/>
      <c r="Q381" s="8"/>
      <c r="R381" s="25"/>
      <c r="S381" s="41"/>
    </row>
    <row r="382" spans="1:19" s="27" customFormat="1" ht="27" customHeight="1">
      <c r="A382" s="14"/>
      <c r="B382" s="15"/>
      <c r="C382" s="15"/>
      <c r="D382" s="17"/>
      <c r="E382" s="5"/>
      <c r="F382" s="34"/>
      <c r="G382" s="35"/>
      <c r="H382" s="14"/>
      <c r="I382" s="14"/>
      <c r="J382" s="14"/>
      <c r="K382" s="6"/>
      <c r="L382" s="35"/>
      <c r="M382" s="24"/>
      <c r="N382" s="5"/>
      <c r="O382" s="5"/>
      <c r="P382" s="41"/>
      <c r="Q382" s="8"/>
      <c r="R382" s="25"/>
      <c r="S382" s="41"/>
    </row>
    <row r="383" spans="1:19" s="27" customFormat="1" ht="27" customHeight="1">
      <c r="A383" s="14"/>
      <c r="B383" s="15"/>
      <c r="C383" s="15"/>
      <c r="D383" s="17"/>
      <c r="E383" s="5"/>
      <c r="F383" s="34"/>
      <c r="G383" s="35"/>
      <c r="H383" s="14"/>
      <c r="I383" s="14"/>
      <c r="J383" s="14"/>
      <c r="K383" s="6"/>
      <c r="L383" s="35"/>
      <c r="M383" s="24"/>
      <c r="N383" s="5"/>
      <c r="O383" s="5"/>
      <c r="P383" s="41"/>
      <c r="Q383" s="8"/>
      <c r="R383" s="25"/>
      <c r="S383" s="41"/>
    </row>
    <row r="384" spans="1:19" s="27" customFormat="1" ht="27" customHeight="1">
      <c r="A384" s="14"/>
      <c r="B384" s="15"/>
      <c r="C384" s="15"/>
      <c r="D384" s="17"/>
      <c r="E384" s="5"/>
      <c r="F384" s="34"/>
      <c r="G384" s="35"/>
      <c r="H384" s="14"/>
      <c r="I384" s="14"/>
      <c r="J384" s="14"/>
      <c r="K384" s="6"/>
      <c r="L384" s="35"/>
      <c r="M384" s="24"/>
      <c r="N384" s="5"/>
      <c r="O384" s="5"/>
      <c r="P384" s="41"/>
      <c r="Q384" s="8"/>
      <c r="R384" s="25"/>
      <c r="S384" s="41"/>
    </row>
    <row r="385" spans="1:19" s="27" customFormat="1" ht="27" customHeight="1">
      <c r="A385" s="14"/>
      <c r="B385" s="15"/>
      <c r="C385" s="15"/>
      <c r="D385" s="17"/>
      <c r="E385" s="5"/>
      <c r="F385" s="34"/>
      <c r="G385" s="35"/>
      <c r="H385" s="14"/>
      <c r="I385" s="14"/>
      <c r="J385" s="14"/>
      <c r="K385" s="6"/>
      <c r="L385" s="35"/>
      <c r="M385" s="24"/>
      <c r="N385" s="5"/>
      <c r="O385" s="5"/>
      <c r="P385" s="41"/>
      <c r="Q385" s="8"/>
      <c r="R385" s="25"/>
      <c r="S385" s="41"/>
    </row>
    <row r="386" spans="1:19" s="27" customFormat="1" ht="27" customHeight="1">
      <c r="A386" s="14"/>
      <c r="B386" s="15"/>
      <c r="C386" s="15"/>
      <c r="D386" s="17"/>
      <c r="E386" s="5"/>
      <c r="F386" s="34"/>
      <c r="G386" s="35"/>
      <c r="H386" s="14"/>
      <c r="I386" s="14"/>
      <c r="J386" s="14"/>
      <c r="K386" s="6"/>
      <c r="L386" s="35"/>
      <c r="M386" s="24"/>
      <c r="N386" s="5"/>
      <c r="O386" s="5"/>
      <c r="P386" s="41"/>
      <c r="Q386" s="8"/>
      <c r="R386" s="25"/>
      <c r="S386" s="41"/>
    </row>
    <row r="387" spans="1:19" s="27" customFormat="1" ht="27" customHeight="1">
      <c r="A387" s="14"/>
      <c r="B387" s="15"/>
      <c r="C387" s="15"/>
      <c r="D387" s="17"/>
      <c r="E387" s="5"/>
      <c r="F387" s="34"/>
      <c r="G387" s="35"/>
      <c r="H387" s="14"/>
      <c r="I387" s="14"/>
      <c r="J387" s="14"/>
      <c r="K387" s="6"/>
      <c r="L387" s="35"/>
      <c r="M387" s="24"/>
      <c r="N387" s="5"/>
      <c r="O387" s="5"/>
      <c r="P387" s="41"/>
      <c r="Q387" s="8"/>
      <c r="R387" s="25"/>
      <c r="S387" s="41"/>
    </row>
    <row r="388" spans="1:19" s="27" customFormat="1" ht="27" customHeight="1">
      <c r="A388" s="14"/>
      <c r="B388" s="15"/>
      <c r="C388" s="15"/>
      <c r="D388" s="17"/>
      <c r="E388" s="5"/>
      <c r="F388" s="34"/>
      <c r="G388" s="35"/>
      <c r="H388" s="14"/>
      <c r="I388" s="14"/>
      <c r="J388" s="14"/>
      <c r="K388" s="6"/>
      <c r="L388" s="35"/>
      <c r="M388" s="24"/>
      <c r="N388" s="5"/>
      <c r="O388" s="5"/>
      <c r="P388" s="41"/>
      <c r="Q388" s="8"/>
      <c r="R388" s="25"/>
      <c r="S388" s="41"/>
    </row>
    <row r="389" spans="1:19" s="27" customFormat="1" ht="27" customHeight="1">
      <c r="A389" s="14"/>
      <c r="B389" s="15"/>
      <c r="C389" s="15"/>
      <c r="D389" s="17"/>
      <c r="E389" s="5"/>
      <c r="F389" s="34"/>
      <c r="G389" s="35"/>
      <c r="H389" s="14"/>
      <c r="I389" s="14"/>
      <c r="J389" s="14"/>
      <c r="K389" s="6"/>
      <c r="L389" s="35"/>
      <c r="M389" s="24"/>
      <c r="N389" s="5"/>
      <c r="O389" s="5"/>
      <c r="P389" s="41"/>
      <c r="Q389" s="8"/>
      <c r="R389" s="25"/>
      <c r="S389" s="41"/>
    </row>
    <row r="390" spans="1:19" s="27" customFormat="1" ht="27" customHeight="1">
      <c r="A390" s="14"/>
      <c r="B390" s="15"/>
      <c r="C390" s="15"/>
      <c r="D390" s="17"/>
      <c r="E390" s="5"/>
      <c r="F390" s="34"/>
      <c r="G390" s="35"/>
      <c r="H390" s="14"/>
      <c r="I390" s="14"/>
      <c r="J390" s="14"/>
      <c r="K390" s="6"/>
      <c r="L390" s="35"/>
      <c r="M390" s="24"/>
      <c r="N390" s="5"/>
      <c r="O390" s="5"/>
      <c r="P390" s="41"/>
      <c r="Q390" s="8"/>
      <c r="R390" s="25"/>
      <c r="S390" s="41"/>
    </row>
    <row r="391" spans="1:19" s="27" customFormat="1" ht="27" customHeight="1">
      <c r="A391" s="14"/>
      <c r="B391" s="15"/>
      <c r="C391" s="15"/>
      <c r="D391" s="17"/>
      <c r="E391" s="5"/>
      <c r="F391" s="34"/>
      <c r="G391" s="35"/>
      <c r="H391" s="14"/>
      <c r="I391" s="14"/>
      <c r="J391" s="14"/>
      <c r="K391" s="6"/>
      <c r="L391" s="35"/>
      <c r="M391" s="24"/>
      <c r="N391" s="5"/>
      <c r="O391" s="5"/>
      <c r="P391" s="41"/>
      <c r="Q391" s="8"/>
      <c r="R391" s="25"/>
      <c r="S391" s="41"/>
    </row>
    <row r="392" spans="1:19" s="27" customFormat="1" ht="27" customHeight="1">
      <c r="A392" s="14"/>
      <c r="B392" s="15"/>
      <c r="C392" s="15"/>
      <c r="D392" s="17"/>
      <c r="E392" s="5"/>
      <c r="F392" s="34"/>
      <c r="G392" s="35"/>
      <c r="H392" s="14"/>
      <c r="I392" s="14"/>
      <c r="J392" s="14"/>
      <c r="K392" s="6"/>
      <c r="L392" s="35"/>
      <c r="M392" s="24"/>
      <c r="N392" s="5"/>
      <c r="O392" s="5"/>
      <c r="P392" s="41"/>
      <c r="Q392" s="8"/>
      <c r="R392" s="25"/>
      <c r="S392" s="41"/>
    </row>
    <row r="393" spans="1:19" s="27" customFormat="1" ht="27" customHeight="1">
      <c r="A393" s="14"/>
      <c r="B393" s="15"/>
      <c r="C393" s="15"/>
      <c r="D393" s="17"/>
      <c r="E393" s="5"/>
      <c r="F393" s="34"/>
      <c r="G393" s="35"/>
      <c r="H393" s="14"/>
      <c r="I393" s="14"/>
      <c r="J393" s="14"/>
      <c r="K393" s="6"/>
      <c r="L393" s="35"/>
      <c r="M393" s="24"/>
      <c r="N393" s="5"/>
      <c r="O393" s="5"/>
      <c r="P393" s="41"/>
      <c r="Q393" s="8"/>
      <c r="R393" s="25"/>
      <c r="S393" s="41"/>
    </row>
    <row r="394" spans="1:19" s="27" customFormat="1" ht="27" customHeight="1">
      <c r="A394" s="14"/>
      <c r="B394" s="15"/>
      <c r="C394" s="15"/>
      <c r="D394" s="17"/>
      <c r="E394" s="5"/>
      <c r="F394" s="34"/>
      <c r="G394" s="35"/>
      <c r="H394" s="14"/>
      <c r="I394" s="14"/>
      <c r="J394" s="14"/>
      <c r="K394" s="6"/>
      <c r="L394" s="35"/>
      <c r="M394" s="24"/>
      <c r="N394" s="5"/>
      <c r="O394" s="5"/>
      <c r="P394" s="41"/>
      <c r="Q394" s="8"/>
      <c r="R394" s="25"/>
      <c r="S394" s="41"/>
    </row>
    <row r="395" spans="1:19" s="27" customFormat="1" ht="27" customHeight="1">
      <c r="A395" s="14"/>
      <c r="B395" s="15"/>
      <c r="C395" s="15"/>
      <c r="D395" s="17"/>
      <c r="E395" s="5"/>
      <c r="F395" s="34"/>
      <c r="G395" s="35"/>
      <c r="H395" s="14"/>
      <c r="I395" s="14"/>
      <c r="J395" s="14"/>
      <c r="K395" s="6"/>
      <c r="L395" s="35"/>
      <c r="M395" s="24"/>
      <c r="N395" s="5"/>
      <c r="O395" s="5"/>
      <c r="P395" s="41"/>
      <c r="Q395" s="8"/>
      <c r="R395" s="25"/>
      <c r="S395" s="41"/>
    </row>
    <row r="396" spans="1:19" s="27" customFormat="1" ht="27" customHeight="1">
      <c r="A396" s="14"/>
      <c r="B396" s="15"/>
      <c r="C396" s="15"/>
      <c r="D396" s="17"/>
      <c r="E396" s="5"/>
      <c r="F396" s="34"/>
      <c r="G396" s="35"/>
      <c r="H396" s="14"/>
      <c r="I396" s="14"/>
      <c r="J396" s="14"/>
      <c r="K396" s="6"/>
      <c r="L396" s="35"/>
      <c r="M396" s="24"/>
      <c r="N396" s="5"/>
      <c r="O396" s="5"/>
      <c r="P396" s="41"/>
      <c r="Q396" s="8"/>
      <c r="R396" s="25"/>
      <c r="S396" s="41"/>
    </row>
    <row r="397" spans="1:19" s="27" customFormat="1" ht="27" customHeight="1">
      <c r="A397" s="14"/>
      <c r="B397" s="15"/>
      <c r="C397" s="15"/>
      <c r="D397" s="17"/>
      <c r="E397" s="5"/>
      <c r="F397" s="34"/>
      <c r="G397" s="35"/>
      <c r="H397" s="14"/>
      <c r="I397" s="14"/>
      <c r="J397" s="14"/>
      <c r="K397" s="6"/>
      <c r="L397" s="35"/>
      <c r="M397" s="24"/>
      <c r="N397" s="5"/>
      <c r="O397" s="5"/>
      <c r="P397" s="41"/>
      <c r="Q397" s="8"/>
      <c r="R397" s="25"/>
      <c r="S397" s="41"/>
    </row>
    <row r="398" spans="1:19" s="27" customFormat="1" ht="27" customHeight="1">
      <c r="A398" s="14"/>
      <c r="B398" s="15"/>
      <c r="C398" s="15"/>
      <c r="D398" s="17"/>
      <c r="E398" s="5"/>
      <c r="F398" s="34"/>
      <c r="G398" s="35"/>
      <c r="H398" s="14"/>
      <c r="I398" s="14"/>
      <c r="J398" s="14"/>
      <c r="K398" s="6"/>
      <c r="L398" s="35"/>
      <c r="M398" s="24"/>
      <c r="N398" s="5"/>
      <c r="O398" s="5"/>
      <c r="P398" s="41"/>
      <c r="Q398" s="8"/>
      <c r="R398" s="25"/>
      <c r="S398" s="41"/>
    </row>
    <row r="399" spans="1:19" s="27" customFormat="1" ht="27" customHeight="1">
      <c r="A399" s="14"/>
      <c r="B399" s="15"/>
      <c r="C399" s="15"/>
      <c r="D399" s="17"/>
      <c r="E399" s="5"/>
      <c r="F399" s="34"/>
      <c r="G399" s="35"/>
      <c r="H399" s="14"/>
      <c r="I399" s="14"/>
      <c r="J399" s="14"/>
      <c r="K399" s="6"/>
      <c r="L399" s="35"/>
      <c r="M399" s="24"/>
      <c r="N399" s="5"/>
      <c r="O399" s="5"/>
      <c r="P399" s="41"/>
      <c r="Q399" s="8"/>
      <c r="R399" s="25"/>
      <c r="S399" s="41"/>
    </row>
    <row r="400" spans="1:19" s="27" customFormat="1" ht="75">
      <c r="A400" s="14"/>
      <c r="B400" s="15"/>
      <c r="C400" s="15"/>
      <c r="D400" s="17"/>
      <c r="E400" s="5"/>
      <c r="F400" s="36" t="s">
        <v>57</v>
      </c>
      <c r="G400" s="37" t="s">
        <v>59</v>
      </c>
      <c r="H400" s="14"/>
      <c r="I400" s="10" t="s">
        <v>66</v>
      </c>
      <c r="J400" s="14"/>
      <c r="K400" s="36" t="s">
        <v>67</v>
      </c>
      <c r="L400" s="39" t="s">
        <v>69</v>
      </c>
      <c r="M400" s="24"/>
      <c r="N400" s="5"/>
      <c r="O400" s="5"/>
      <c r="P400" s="41"/>
      <c r="Q400" s="8"/>
      <c r="R400" s="25"/>
      <c r="S400" s="41"/>
    </row>
    <row r="401" spans="1:19" s="27" customFormat="1" ht="14.25">
      <c r="A401" s="14"/>
      <c r="B401" s="15"/>
      <c r="C401" s="15"/>
      <c r="D401" s="17"/>
      <c r="E401" s="5"/>
      <c r="F401" s="1"/>
      <c r="G401" s="9" t="s">
        <v>60</v>
      </c>
      <c r="H401" s="14"/>
      <c r="I401" s="3"/>
      <c r="J401" s="14"/>
      <c r="K401" s="1"/>
      <c r="L401" s="9" t="s">
        <v>60</v>
      </c>
      <c r="M401" s="24"/>
      <c r="N401" s="5"/>
      <c r="O401" s="5"/>
      <c r="P401" s="41"/>
      <c r="Q401" s="8"/>
      <c r="R401" s="25"/>
      <c r="S401" s="41"/>
    </row>
    <row r="402" spans="1:19" s="27" customFormat="1" ht="14.25">
      <c r="A402" s="14"/>
      <c r="B402" s="15"/>
      <c r="C402" s="15"/>
      <c r="D402" s="17"/>
      <c r="E402" s="5"/>
      <c r="F402" s="1"/>
      <c r="G402" s="9" t="s">
        <v>61</v>
      </c>
      <c r="H402" s="14"/>
      <c r="I402" s="3"/>
      <c r="J402" s="14"/>
      <c r="K402" s="1"/>
      <c r="L402" s="9" t="s">
        <v>61</v>
      </c>
      <c r="M402" s="24"/>
      <c r="N402" s="5"/>
      <c r="O402" s="5"/>
      <c r="P402" s="41"/>
      <c r="Q402" s="8"/>
      <c r="R402" s="25"/>
      <c r="S402" s="41"/>
    </row>
    <row r="403" spans="1:19" s="27" customFormat="1" ht="14.25">
      <c r="A403" s="14"/>
      <c r="B403" s="15"/>
      <c r="C403" s="15"/>
      <c r="D403" s="17"/>
      <c r="E403" s="5"/>
      <c r="F403" s="1"/>
      <c r="G403" s="9" t="s">
        <v>62</v>
      </c>
      <c r="H403" s="14"/>
      <c r="I403" s="3"/>
      <c r="J403" s="14"/>
      <c r="K403" s="1"/>
      <c r="L403" s="9" t="s">
        <v>62</v>
      </c>
      <c r="M403" s="24"/>
      <c r="N403" s="5"/>
      <c r="O403" s="5"/>
      <c r="P403" s="41"/>
      <c r="Q403" s="8"/>
      <c r="R403" s="25"/>
      <c r="S403" s="41"/>
    </row>
    <row r="404" spans="1:19" s="27" customFormat="1" ht="14.25">
      <c r="A404" s="14"/>
      <c r="B404" s="15"/>
      <c r="C404" s="15"/>
      <c r="D404" s="17"/>
      <c r="E404" s="5"/>
      <c r="F404" s="1"/>
      <c r="G404" s="9" t="s">
        <v>63</v>
      </c>
      <c r="H404" s="14"/>
      <c r="I404" s="3"/>
      <c r="J404" s="14"/>
      <c r="K404" s="1"/>
      <c r="L404" s="9" t="s">
        <v>63</v>
      </c>
      <c r="M404" s="24"/>
      <c r="N404" s="5"/>
      <c r="O404" s="5"/>
      <c r="P404" s="41"/>
      <c r="Q404" s="8"/>
      <c r="R404" s="25"/>
      <c r="S404" s="41"/>
    </row>
    <row r="405" spans="1:19" s="27" customFormat="1" ht="14.25">
      <c r="A405" s="14"/>
      <c r="B405" s="15"/>
      <c r="C405" s="15"/>
      <c r="D405" s="17"/>
      <c r="E405" s="5"/>
      <c r="F405" s="1"/>
      <c r="G405" s="9" t="s">
        <v>64</v>
      </c>
      <c r="H405" s="14"/>
      <c r="I405" s="3"/>
      <c r="J405" s="14"/>
      <c r="K405" s="1"/>
      <c r="L405" s="9" t="s">
        <v>64</v>
      </c>
      <c r="M405" s="24"/>
      <c r="N405" s="5"/>
      <c r="O405" s="5"/>
      <c r="P405" s="41"/>
      <c r="Q405" s="8"/>
      <c r="R405" s="25"/>
      <c r="S405" s="41"/>
    </row>
    <row r="406" spans="1:19" s="27" customFormat="1" ht="14.25">
      <c r="A406" s="14"/>
      <c r="B406" s="15"/>
      <c r="C406" s="15"/>
      <c r="D406" s="17"/>
      <c r="E406" s="5"/>
      <c r="F406" s="1"/>
      <c r="G406" s="38"/>
      <c r="H406" s="14"/>
      <c r="I406" s="3"/>
      <c r="J406" s="14"/>
      <c r="K406" s="1"/>
      <c r="L406" s="1"/>
      <c r="M406" s="24"/>
      <c r="N406" s="5"/>
      <c r="O406" s="5"/>
      <c r="P406" s="41"/>
      <c r="Q406" s="8"/>
      <c r="R406" s="25"/>
      <c r="S406" s="41"/>
    </row>
    <row r="407" spans="1:19" s="27" customFormat="1" ht="14.25">
      <c r="A407" s="14"/>
      <c r="B407" s="15"/>
      <c r="C407" s="15"/>
      <c r="D407" s="17"/>
      <c r="E407" s="5"/>
      <c r="F407" s="1"/>
      <c r="G407" s="38"/>
      <c r="H407" s="14"/>
      <c r="I407" s="3"/>
      <c r="J407" s="14"/>
      <c r="K407" s="1"/>
      <c r="L407" s="1"/>
      <c r="M407" s="24"/>
      <c r="N407" s="5"/>
      <c r="O407" s="5"/>
      <c r="P407" s="41"/>
      <c r="Q407" s="8"/>
      <c r="R407" s="25"/>
      <c r="S407" s="41"/>
    </row>
    <row r="408" spans="1:19" s="27" customFormat="1" ht="14.25">
      <c r="A408" s="14"/>
      <c r="B408" s="15"/>
      <c r="C408" s="15"/>
      <c r="D408" s="17"/>
      <c r="E408" s="14"/>
      <c r="F408" s="1"/>
      <c r="G408" s="38"/>
      <c r="H408" s="14"/>
      <c r="I408" s="3"/>
      <c r="J408" s="14"/>
      <c r="K408" s="1"/>
      <c r="L408" s="1"/>
      <c r="M408" s="24"/>
      <c r="N408" s="5"/>
      <c r="O408" s="5"/>
      <c r="P408" s="41"/>
      <c r="Q408" s="8"/>
      <c r="R408" s="25"/>
      <c r="S408" s="41"/>
    </row>
    <row r="409" spans="1:19" s="27" customFormat="1" ht="105">
      <c r="A409" s="2" t="s">
        <v>0</v>
      </c>
      <c r="B409" s="10" t="s">
        <v>2</v>
      </c>
      <c r="C409" s="11" t="s">
        <v>3</v>
      </c>
      <c r="D409" s="12" t="s">
        <v>7</v>
      </c>
      <c r="E409" s="4" t="s">
        <v>1</v>
      </c>
      <c r="F409" s="1"/>
      <c r="G409" s="38"/>
      <c r="H409" s="10" t="s">
        <v>8</v>
      </c>
      <c r="I409" s="3"/>
      <c r="J409" s="10" t="s">
        <v>9</v>
      </c>
      <c r="K409" s="1"/>
      <c r="L409" s="1"/>
      <c r="M409" s="31" t="s">
        <v>10</v>
      </c>
      <c r="N409" s="10" t="s">
        <v>11</v>
      </c>
      <c r="O409" s="11" t="s">
        <v>12</v>
      </c>
      <c r="P409" s="11" t="s">
        <v>4</v>
      </c>
      <c r="Q409" s="11" t="s">
        <v>5</v>
      </c>
      <c r="R409" s="25" t="s">
        <v>6</v>
      </c>
      <c r="S409" s="11" t="s">
        <v>30</v>
      </c>
    </row>
    <row r="410" spans="5:18" ht="14.25">
      <c r="E410" s="9" t="s">
        <v>13</v>
      </c>
      <c r="R410" s="25"/>
    </row>
    <row r="411" spans="5:18" ht="14.25">
      <c r="E411" s="9" t="s">
        <v>14</v>
      </c>
      <c r="R411" s="25"/>
    </row>
    <row r="412" spans="5:18" ht="14.25">
      <c r="E412" s="9" t="s">
        <v>15</v>
      </c>
      <c r="R412" s="25"/>
    </row>
    <row r="413" spans="5:18" ht="14.25">
      <c r="E413" s="9" t="s">
        <v>16</v>
      </c>
      <c r="R413" s="25"/>
    </row>
    <row r="414" spans="5:18" ht="14.25">
      <c r="E414" s="9" t="s">
        <v>17</v>
      </c>
      <c r="R414" s="25"/>
    </row>
    <row r="415" spans="5:18" ht="14.25">
      <c r="E415" s="9" t="s">
        <v>43</v>
      </c>
      <c r="R415" s="25"/>
    </row>
    <row r="416" spans="5:18" ht="14.25">
      <c r="E416" s="9" t="s">
        <v>18</v>
      </c>
      <c r="R416" s="25"/>
    </row>
    <row r="417" spans="5:18" ht="14.25">
      <c r="E417" s="9" t="s">
        <v>19</v>
      </c>
      <c r="R417" s="25"/>
    </row>
    <row r="418" spans="5:18" ht="14.25">
      <c r="E418" s="9" t="s">
        <v>20</v>
      </c>
      <c r="R418" s="25"/>
    </row>
    <row r="419" spans="5:18" ht="14.25">
      <c r="E419" s="9" t="s">
        <v>21</v>
      </c>
      <c r="R419" s="25"/>
    </row>
    <row r="420" ht="12.75">
      <c r="E420" s="9" t="s">
        <v>22</v>
      </c>
    </row>
    <row r="421" ht="12.75">
      <c r="E421" s="9" t="s">
        <v>23</v>
      </c>
    </row>
    <row r="422" ht="12.75">
      <c r="E422" s="9" t="s">
        <v>24</v>
      </c>
    </row>
    <row r="423" ht="12.75">
      <c r="E423" s="9" t="s">
        <v>25</v>
      </c>
    </row>
    <row r="424" ht="12.75">
      <c r="E424" s="9" t="s">
        <v>26</v>
      </c>
    </row>
    <row r="425" ht="12.75">
      <c r="E425" s="9" t="s">
        <v>27</v>
      </c>
    </row>
    <row r="426" spans="1:19" s="1" customFormat="1" ht="12.75">
      <c r="A426" s="3"/>
      <c r="B426" s="3"/>
      <c r="C426" s="3"/>
      <c r="D426"/>
      <c r="E426" s="9" t="s">
        <v>28</v>
      </c>
      <c r="G426" s="38"/>
      <c r="H426" s="3"/>
      <c r="I426" s="3"/>
      <c r="J426" s="44"/>
      <c r="M426" s="32"/>
      <c r="N426" s="3"/>
      <c r="O426" s="27"/>
      <c r="P426"/>
      <c r="Q426"/>
      <c r="R426"/>
      <c r="S426"/>
    </row>
    <row r="427" spans="1:19" s="1" customFormat="1" ht="12.75">
      <c r="A427" s="3"/>
      <c r="B427" s="3"/>
      <c r="C427" s="3"/>
      <c r="D427"/>
      <c r="E427" s="9" t="s">
        <v>29</v>
      </c>
      <c r="G427" s="38"/>
      <c r="H427" s="3"/>
      <c r="I427" s="3"/>
      <c r="J427" s="44"/>
      <c r="M427" s="32"/>
      <c r="N427" s="3"/>
      <c r="O427" s="27"/>
      <c r="P427"/>
      <c r="Q427"/>
      <c r="R427"/>
      <c r="S427"/>
    </row>
    <row r="428" spans="4:13" ht="27" customHeight="1">
      <c r="D428" s="17"/>
      <c r="H428" s="24"/>
      <c r="M428" s="24"/>
    </row>
    <row r="431" spans="10:16" ht="14.25">
      <c r="J431" s="66">
        <v>1830560387</v>
      </c>
      <c r="P431" s="45"/>
    </row>
    <row r="433" ht="12.75">
      <c r="R433" s="45"/>
    </row>
    <row r="438" ht="12.75">
      <c r="P438" s="45"/>
    </row>
  </sheetData>
  <sheetProtection/>
  <autoFilter ref="O1:O427"/>
  <dataValidations count="10">
    <dataValidation type="textLength" allowBlank="1" showErrorMessage="1" error="lunghezze ammesse 11 o 16 caratteri&#10;" sqref="M17:M18 H47:H48 M47:M48 H199:H200 H227 M199:M200 M50 M209:M210 H209:H210 H57 H44 M44 H218:H219 M218:M219 H111:H112 M111:M112 H53:H54 H159:H162 M53:M54 M159:M161 M10 M216 H216 M227 H271:H273 M271:M273 H164:H165 M164:M165 H87:H89 M87:M89 H155:H156 M155:M156 M4:M8 M152:M153 H4:H8 H152:H153 H29 H17 H428 M428 M73 M204:M207 H73 H204:H207 H137:H150 M241:M243 M102:M103 H241:H243 H275:H279 M275:M279 H246:H247 M246:M247 H212 M212 M57 M21:M25 H21:H25 H27 M27 M29 H102:H103 M14 H14 H50 M69:M71 H69:H71 H80 H76:H78 H82:H84 M80 M77:M78 M82:M84 H91:H92 M91:M92 M96:M97 M99:M100 H96:H97 H99:H100 H106:H109 M106:M109 H115:H131 M115:M131 M31:M40 H31:H40 M61:M67 H61:H67 M137:M150 M167:M178 H167:H178 H181:H190 H192:H195 M181:M190 M192:M195 M221:M225 H221:H225 H231:H239 M231:M239 H251:H257 M251:M257 M263:M268">
      <formula1>11</formula1>
      <formula2>16</formula2>
    </dataValidation>
    <dataValidation type="textLength" allowBlank="1" showErrorMessage="1" error="lunghezze ammesse 11 o 16 caratteri&#10;" sqref="H263:H268">
      <formula1>11</formula1>
      <formula2>16</formula2>
    </dataValidation>
    <dataValidation type="textLength" operator="lessThanOrEqual" allowBlank="1" showInputMessage="1" showErrorMessage="1" error="descrizione troppo lunga (max 250 car)" sqref="J53 J159 O47:O50 O214 J57 J89 J257 J47 J253 O91 J98 J101:J103 O56 O111 J50 J69 O97:O98 D97:D110 D2:D55 D57:D95 J245:J246 O245:O246 D112:D408">
      <formula1>250</formula1>
    </dataValidation>
    <dataValidation type="textLength" allowBlank="1" showInputMessage="1" showErrorMessage="1" error="lunghezze ammesse 11 o 16 caratteri&#10;" sqref="H13 M162:M163 H211 M154 H28 M3 M274 H30 M220 J102:J103 M228:M230 M28 M30 M101 H194 H55 H220 H151 H2:H3 M191 J257 H154 J47 M81 M98 H26 H19 H51:H52 H98 H85 H49 M151 M49 M157:M158 H93:H95 M26 M259:M262 H60 H217 H260:H262 J253 H274 H81 M74:M76 M211 M179:M180 M130:M136 M213:M215 M269:M270 H166 H74:H75 M72 H179:H180 M113:M114 H45:H46 H163 H228:H230 J57 M196:M198 H196 J89 J53 M93:M95 M55 H226 M166 M226 J159 M217 H113:H114 M51:M52 H72 M202:M203 H269:H270 M45:M46 H79 M79 M60 H110 H191 H157:H158 H213:H215 M9 M85 H202:H203 M110 H9 M19 H101 H15:H16 M15:M16 M13 O47:O50 J69 H130:H136 H206 H208 M206 M208 M244:M246">
      <formula1>11</formula1>
      <formula2>16</formula2>
    </dataValidation>
    <dataValidation type="textLength" allowBlank="1" showInputMessage="1" showErrorMessage="1" error="lunghezze ammesse 11 o 16 caratteri&#10;" sqref="H244:H246 H248:H250 M248:M250 M280:M408 H280:H408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59 H240 M240 O2:O55 O57:O192 J2:J189 J190:L190 K193:L193 N190:O190 N193:O193 J191:J408 O194:O408">
      <formula1>250</formula1>
    </dataValidation>
    <dataValidation type="list" allowBlank="1" showInputMessage="1" showErrorMessage="1" error="valore non consentito - selezionare valore da menu a tendina" sqref="H95 H101 H85 M95 M79 H110 H49 H166 H114 H2 H136 H79 H280:H399 M259 H93 G2:G399">
      <formula1>$F$401:$F$405</formula1>
    </dataValidation>
    <dataValidation type="list" allowBlank="1" showInputMessage="1" showErrorMessage="1" error="valore non consentito - selezionare valore da menu a tendina" sqref="L2:L188 L190:L192 L194:L399">
      <formula1>$G$401:$G$405</formula1>
    </dataValidation>
    <dataValidation type="textLength" operator="equal" allowBlank="1" showInputMessage="1" showErrorMessage="1" error="è previsto un codice di 10 caratteri" sqref="A118 A19 A8:A10 A21 A35 A87 A129:A136 A5:A6 A24:A26 A77:A79 A85 A74:A75 A92:A103 A211:A213 A230 A242 A261:A262 A143:A149 A177:A181 A196 A216:A217 A275:A276 A12:A17 A1:A3 A56:A60 A89 A112:A113 A429:A65536 A45:A54 A106:A110 A62:A67 A199:A202 A138:A141 A158:A172 A151:A156 A189:A190 A193:A194 A206:A209 A223:A227 A232:A238 A244:A249 A251:A259 A267:A273 A280:A427">
      <formula1>10</formula1>
    </dataValidation>
    <dataValidation type="list" allowBlank="1" showInputMessage="1" showErrorMessage="1" error="valore non consentito - selezionare valore da menu a tendina" sqref="E2:E408">
      <formula1>$E$410:$E$427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ignoredErrors>
    <ignoredError sqref="S178:S181 S259 S272 S279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K718"/>
  <sheetViews>
    <sheetView tabSelected="1" zoomScale="110" zoomScaleNormal="110" zoomScalePageLayoutView="0" workbookViewId="0" topLeftCell="E1">
      <pane ySplit="1" topLeftCell="A470" activePane="bottomLeft" state="frozen"/>
      <selection pane="topLeft" activeCell="A1" sqref="A1"/>
      <selection pane="bottomLeft" activeCell="E472" sqref="E472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4.421875" style="3" customWidth="1"/>
    <col min="6" max="6" width="11.421875" style="1" hidden="1" customWidth="1"/>
    <col min="7" max="7" width="31.8515625" style="38" hidden="1" customWidth="1"/>
    <col min="8" max="8" width="23.57421875" style="3" hidden="1" customWidth="1"/>
    <col min="9" max="9" width="12.28125" style="3" hidden="1" customWidth="1"/>
    <col min="10" max="10" width="23.57421875" style="167" hidden="1" customWidth="1"/>
    <col min="11" max="11" width="10.00390625" style="1" hidden="1" customWidth="1"/>
    <col min="12" max="12" width="16.28125" style="1" hidden="1" customWidth="1"/>
    <col min="13" max="13" width="23.57421875" style="32" hidden="1" customWidth="1"/>
    <col min="14" max="14" width="14.140625" style="3" hidden="1" customWidth="1"/>
    <col min="15" max="15" width="21.28125" style="27" customWidth="1"/>
    <col min="16" max="16" width="18.7109375" style="0" customWidth="1"/>
    <col min="17" max="17" width="15.8515625" style="0" customWidth="1"/>
    <col min="18" max="18" width="17.00390625" style="0" customWidth="1"/>
    <col min="19" max="19" width="22.00390625" style="0" customWidth="1"/>
    <col min="20" max="20" width="7.421875" style="0" customWidth="1"/>
    <col min="21" max="21" width="45.8515625" style="0" customWidth="1"/>
    <col min="23" max="23" width="26.8515625" style="0" customWidth="1"/>
  </cols>
  <sheetData>
    <row r="1" spans="1:63" ht="84.75" customHeight="1">
      <c r="A1" s="175" t="s">
        <v>0</v>
      </c>
      <c r="B1" s="176" t="s">
        <v>44</v>
      </c>
      <c r="C1" s="176" t="s">
        <v>53</v>
      </c>
      <c r="D1" s="176" t="s">
        <v>46</v>
      </c>
      <c r="E1" s="176" t="s">
        <v>54</v>
      </c>
      <c r="F1" s="177" t="s">
        <v>57</v>
      </c>
      <c r="G1" s="177" t="s">
        <v>58</v>
      </c>
      <c r="H1" s="176" t="s">
        <v>45</v>
      </c>
      <c r="I1" s="176" t="s">
        <v>65</v>
      </c>
      <c r="J1" s="176" t="s">
        <v>9</v>
      </c>
      <c r="K1" s="177" t="s">
        <v>67</v>
      </c>
      <c r="L1" s="177" t="s">
        <v>68</v>
      </c>
      <c r="M1" s="176" t="s">
        <v>48</v>
      </c>
      <c r="N1" s="176" t="s">
        <v>49</v>
      </c>
      <c r="O1" s="176" t="s">
        <v>50</v>
      </c>
      <c r="P1" s="176" t="s">
        <v>51</v>
      </c>
      <c r="Q1" s="176" t="s">
        <v>55</v>
      </c>
      <c r="R1" s="176" t="s">
        <v>56</v>
      </c>
      <c r="S1" s="176" t="s">
        <v>52</v>
      </c>
      <c r="T1" s="176" t="s">
        <v>463</v>
      </c>
      <c r="U1" s="170"/>
      <c r="V1" s="178"/>
      <c r="W1" s="170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</row>
    <row r="2" spans="1:63" ht="27" customHeight="1">
      <c r="A2" s="46" t="s">
        <v>72</v>
      </c>
      <c r="B2" s="47" t="s">
        <v>70</v>
      </c>
      <c r="C2" s="47" t="s">
        <v>71</v>
      </c>
      <c r="D2" s="100" t="s">
        <v>76</v>
      </c>
      <c r="E2" s="49" t="s">
        <v>24</v>
      </c>
      <c r="F2" s="50"/>
      <c r="G2" s="51"/>
      <c r="H2" s="179" t="s">
        <v>1173</v>
      </c>
      <c r="I2" s="53"/>
      <c r="J2" s="55" t="s">
        <v>79</v>
      </c>
      <c r="K2" s="54"/>
      <c r="L2" s="51"/>
      <c r="M2" s="179" t="s">
        <v>1173</v>
      </c>
      <c r="N2" s="53"/>
      <c r="O2" s="55" t="s">
        <v>79</v>
      </c>
      <c r="P2" s="56">
        <v>700</v>
      </c>
      <c r="Q2" s="57">
        <v>43832</v>
      </c>
      <c r="R2" s="57">
        <v>43832</v>
      </c>
      <c r="S2" s="56">
        <v>700</v>
      </c>
      <c r="T2" s="58" t="s">
        <v>1331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</row>
    <row r="3" spans="1:63" ht="27" customHeight="1">
      <c r="A3" s="46" t="s">
        <v>73</v>
      </c>
      <c r="B3" s="47" t="s">
        <v>70</v>
      </c>
      <c r="C3" s="47" t="s">
        <v>71</v>
      </c>
      <c r="D3" s="100" t="s">
        <v>77</v>
      </c>
      <c r="E3" s="49" t="s">
        <v>24</v>
      </c>
      <c r="F3" s="50"/>
      <c r="G3" s="51"/>
      <c r="H3" s="180" t="s">
        <v>1174</v>
      </c>
      <c r="I3" s="53"/>
      <c r="J3" s="55" t="s">
        <v>80</v>
      </c>
      <c r="K3" s="54"/>
      <c r="L3" s="51"/>
      <c r="M3" s="179" t="s">
        <v>1174</v>
      </c>
      <c r="N3" s="55"/>
      <c r="O3" s="55" t="s">
        <v>80</v>
      </c>
      <c r="P3" s="56">
        <v>1800</v>
      </c>
      <c r="Q3" s="57">
        <v>43833</v>
      </c>
      <c r="R3" s="57">
        <v>43833</v>
      </c>
      <c r="S3" s="56">
        <v>1800</v>
      </c>
      <c r="T3" s="58" t="s">
        <v>1331</v>
      </c>
      <c r="U3" s="71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</row>
    <row r="4" spans="1:63" ht="27" customHeight="1">
      <c r="A4" s="76" t="s">
        <v>201</v>
      </c>
      <c r="B4" s="47" t="s">
        <v>70</v>
      </c>
      <c r="C4" s="47" t="s">
        <v>71</v>
      </c>
      <c r="D4" s="102" t="s">
        <v>83</v>
      </c>
      <c r="E4" s="49" t="s">
        <v>27</v>
      </c>
      <c r="F4" s="50"/>
      <c r="G4" s="51"/>
      <c r="H4" s="181" t="s">
        <v>1175</v>
      </c>
      <c r="I4" s="53"/>
      <c r="J4" s="53" t="s">
        <v>84</v>
      </c>
      <c r="K4" s="54"/>
      <c r="L4" s="51"/>
      <c r="M4" s="179" t="s">
        <v>1175</v>
      </c>
      <c r="N4" s="53"/>
      <c r="O4" s="53" t="s">
        <v>84</v>
      </c>
      <c r="P4" s="56">
        <v>6348.8</v>
      </c>
      <c r="Q4" s="57">
        <v>43837</v>
      </c>
      <c r="R4" s="57">
        <v>43837</v>
      </c>
      <c r="S4" s="56">
        <v>6348.8</v>
      </c>
      <c r="T4" s="58" t="s">
        <v>1331</v>
      </c>
      <c r="U4" s="71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</row>
    <row r="5" spans="1:63" ht="27" customHeight="1">
      <c r="A5" s="46" t="s">
        <v>74</v>
      </c>
      <c r="B5" s="47" t="s">
        <v>70</v>
      </c>
      <c r="C5" s="47" t="s">
        <v>71</v>
      </c>
      <c r="D5" s="100" t="s">
        <v>78</v>
      </c>
      <c r="E5" s="49" t="s">
        <v>24</v>
      </c>
      <c r="F5" s="50"/>
      <c r="G5" s="51"/>
      <c r="H5" s="179" t="s">
        <v>1176</v>
      </c>
      <c r="I5" s="53"/>
      <c r="J5" s="55" t="s">
        <v>81</v>
      </c>
      <c r="K5" s="54"/>
      <c r="L5" s="51"/>
      <c r="M5" s="179" t="s">
        <v>1176</v>
      </c>
      <c r="N5" s="55"/>
      <c r="O5" s="55" t="s">
        <v>81</v>
      </c>
      <c r="P5" s="56">
        <v>213.11</v>
      </c>
      <c r="Q5" s="57">
        <v>43838</v>
      </c>
      <c r="R5" s="57">
        <v>43838</v>
      </c>
      <c r="S5" s="56">
        <v>213.11</v>
      </c>
      <c r="T5" s="58" t="s">
        <v>1331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27" customHeight="1">
      <c r="A6" s="46" t="s">
        <v>75</v>
      </c>
      <c r="B6" s="47" t="s">
        <v>70</v>
      </c>
      <c r="C6" s="47" t="s">
        <v>71</v>
      </c>
      <c r="D6" s="100" t="s">
        <v>78</v>
      </c>
      <c r="E6" s="49" t="s">
        <v>24</v>
      </c>
      <c r="F6" s="50"/>
      <c r="G6" s="51"/>
      <c r="H6" s="181" t="s">
        <v>1177</v>
      </c>
      <c r="I6" s="53"/>
      <c r="J6" s="55" t="s">
        <v>82</v>
      </c>
      <c r="K6" s="54"/>
      <c r="L6" s="51"/>
      <c r="M6" s="179" t="s">
        <v>1177</v>
      </c>
      <c r="N6" s="55"/>
      <c r="O6" s="55" t="s">
        <v>82</v>
      </c>
      <c r="P6" s="56">
        <v>236.36</v>
      </c>
      <c r="Q6" s="57">
        <v>43838</v>
      </c>
      <c r="R6" s="57">
        <v>43838</v>
      </c>
      <c r="S6" s="56">
        <v>236.36</v>
      </c>
      <c r="T6" s="58" t="s">
        <v>1331</v>
      </c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27" customHeight="1">
      <c r="A7" s="76" t="s">
        <v>85</v>
      </c>
      <c r="B7" s="47" t="s">
        <v>70</v>
      </c>
      <c r="C7" s="47" t="s">
        <v>71</v>
      </c>
      <c r="D7" s="102" t="s">
        <v>83</v>
      </c>
      <c r="E7" s="49" t="s">
        <v>27</v>
      </c>
      <c r="F7" s="50"/>
      <c r="G7" s="51"/>
      <c r="H7" s="181" t="s">
        <v>1175</v>
      </c>
      <c r="I7" s="53"/>
      <c r="J7" s="53" t="s">
        <v>84</v>
      </c>
      <c r="K7" s="54"/>
      <c r="L7" s="51"/>
      <c r="M7" s="179" t="s">
        <v>1175</v>
      </c>
      <c r="N7" s="53"/>
      <c r="O7" s="53" t="s">
        <v>84</v>
      </c>
      <c r="P7" s="56">
        <v>6774.04</v>
      </c>
      <c r="Q7" s="57">
        <v>43843</v>
      </c>
      <c r="R7" s="57">
        <v>43851</v>
      </c>
      <c r="S7" s="56">
        <v>6774.04</v>
      </c>
      <c r="T7" s="58" t="s">
        <v>1331</v>
      </c>
      <c r="U7" s="71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7" customHeight="1">
      <c r="A8" s="76" t="s">
        <v>87</v>
      </c>
      <c r="B8" s="47" t="s">
        <v>70</v>
      </c>
      <c r="C8" s="47" t="s">
        <v>71</v>
      </c>
      <c r="D8" s="102" t="s">
        <v>86</v>
      </c>
      <c r="E8" s="49" t="s">
        <v>24</v>
      </c>
      <c r="F8" s="50"/>
      <c r="G8" s="51"/>
      <c r="H8" s="179" t="s">
        <v>1178</v>
      </c>
      <c r="I8" s="53"/>
      <c r="J8" s="55" t="s">
        <v>490</v>
      </c>
      <c r="K8" s="54"/>
      <c r="L8" s="51"/>
      <c r="M8" s="179" t="s">
        <v>1178</v>
      </c>
      <c r="N8" s="87"/>
      <c r="O8" s="55" t="s">
        <v>490</v>
      </c>
      <c r="P8" s="56">
        <v>600</v>
      </c>
      <c r="Q8" s="57">
        <v>43845</v>
      </c>
      <c r="R8" s="57">
        <v>43861</v>
      </c>
      <c r="S8" s="56">
        <v>600</v>
      </c>
      <c r="T8" s="58" t="s">
        <v>1331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27" customHeight="1">
      <c r="A9" s="76" t="s">
        <v>90</v>
      </c>
      <c r="B9" s="47" t="s">
        <v>70</v>
      </c>
      <c r="C9" s="47" t="s">
        <v>71</v>
      </c>
      <c r="D9" s="102" t="s">
        <v>86</v>
      </c>
      <c r="E9" s="49" t="s">
        <v>24</v>
      </c>
      <c r="F9" s="50"/>
      <c r="G9" s="51"/>
      <c r="H9" s="180" t="s">
        <v>1179</v>
      </c>
      <c r="I9" s="53"/>
      <c r="J9" s="53" t="s">
        <v>89</v>
      </c>
      <c r="K9" s="54"/>
      <c r="L9" s="51"/>
      <c r="M9" s="179" t="s">
        <v>1179</v>
      </c>
      <c r="N9" s="55"/>
      <c r="O9" s="53" t="s">
        <v>89</v>
      </c>
      <c r="P9" s="56">
        <v>600</v>
      </c>
      <c r="Q9" s="57">
        <v>43845</v>
      </c>
      <c r="R9" s="57">
        <v>43861</v>
      </c>
      <c r="S9" s="56">
        <v>600</v>
      </c>
      <c r="T9" s="58" t="s">
        <v>1331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27" customHeight="1">
      <c r="A10" s="76" t="s">
        <v>91</v>
      </c>
      <c r="B10" s="47" t="s">
        <v>70</v>
      </c>
      <c r="C10" s="47" t="s">
        <v>71</v>
      </c>
      <c r="D10" s="102" t="s">
        <v>83</v>
      </c>
      <c r="E10" s="49" t="s">
        <v>27</v>
      </c>
      <c r="F10" s="50"/>
      <c r="G10" s="51"/>
      <c r="H10" s="181" t="s">
        <v>1175</v>
      </c>
      <c r="I10" s="53"/>
      <c r="J10" s="53" t="s">
        <v>84</v>
      </c>
      <c r="K10" s="54"/>
      <c r="L10" s="51"/>
      <c r="M10" s="179" t="s">
        <v>1175</v>
      </c>
      <c r="N10" s="53"/>
      <c r="O10" s="53" t="s">
        <v>84</v>
      </c>
      <c r="P10" s="56">
        <v>6137.44</v>
      </c>
      <c r="Q10" s="57">
        <v>43850</v>
      </c>
      <c r="R10" s="57">
        <v>43858</v>
      </c>
      <c r="S10" s="56">
        <v>6137.44</v>
      </c>
      <c r="T10" s="58" t="s">
        <v>1331</v>
      </c>
      <c r="U10" s="71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7" customHeight="1">
      <c r="A11" s="76" t="s">
        <v>92</v>
      </c>
      <c r="B11" s="47" t="s">
        <v>70</v>
      </c>
      <c r="C11" s="47" t="s">
        <v>71</v>
      </c>
      <c r="D11" s="102" t="s">
        <v>93</v>
      </c>
      <c r="E11" s="49" t="s">
        <v>24</v>
      </c>
      <c r="F11" s="50"/>
      <c r="G11" s="51"/>
      <c r="H11" s="181" t="s">
        <v>1180</v>
      </c>
      <c r="I11" s="75"/>
      <c r="J11" s="53" t="s">
        <v>94</v>
      </c>
      <c r="K11" s="54"/>
      <c r="L11" s="51"/>
      <c r="M11" s="179" t="s">
        <v>1180</v>
      </c>
      <c r="N11" s="75"/>
      <c r="O11" s="53" t="s">
        <v>94</v>
      </c>
      <c r="P11" s="56">
        <v>1980</v>
      </c>
      <c r="Q11" s="57">
        <v>43850</v>
      </c>
      <c r="R11" s="57">
        <v>44216</v>
      </c>
      <c r="S11" s="56">
        <f>82.5+1897.5</f>
        <v>1980</v>
      </c>
      <c r="T11" s="58" t="s">
        <v>1331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7" customHeight="1">
      <c r="A12" s="76" t="s">
        <v>95</v>
      </c>
      <c r="B12" s="47" t="s">
        <v>70</v>
      </c>
      <c r="C12" s="47" t="s">
        <v>71</v>
      </c>
      <c r="D12" s="102" t="s">
        <v>96</v>
      </c>
      <c r="E12" s="49" t="s">
        <v>24</v>
      </c>
      <c r="F12" s="50"/>
      <c r="G12" s="51"/>
      <c r="H12" s="182" t="s">
        <v>1181</v>
      </c>
      <c r="I12" s="75"/>
      <c r="J12" s="53" t="s">
        <v>756</v>
      </c>
      <c r="K12" s="54"/>
      <c r="L12" s="51"/>
      <c r="M12" s="179" t="s">
        <v>1181</v>
      </c>
      <c r="N12" s="87"/>
      <c r="O12" s="53" t="s">
        <v>756</v>
      </c>
      <c r="P12" s="56">
        <v>150.85</v>
      </c>
      <c r="Q12" s="57">
        <v>43850</v>
      </c>
      <c r="R12" s="57">
        <v>44216</v>
      </c>
      <c r="S12" s="56">
        <v>150.85</v>
      </c>
      <c r="T12" s="58" t="s">
        <v>1331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ht="27" customHeight="1">
      <c r="A13" s="46" t="s">
        <v>100</v>
      </c>
      <c r="B13" s="47" t="s">
        <v>70</v>
      </c>
      <c r="C13" s="47" t="s">
        <v>71</v>
      </c>
      <c r="D13" s="100" t="s">
        <v>101</v>
      </c>
      <c r="E13" s="49" t="s">
        <v>24</v>
      </c>
      <c r="F13" s="50"/>
      <c r="G13" s="51"/>
      <c r="H13" s="183" t="s">
        <v>1182</v>
      </c>
      <c r="I13" s="75"/>
      <c r="J13" s="53" t="s">
        <v>102</v>
      </c>
      <c r="K13" s="54"/>
      <c r="L13" s="51"/>
      <c r="M13" s="179" t="s">
        <v>1182</v>
      </c>
      <c r="N13" s="87"/>
      <c r="O13" s="53" t="s">
        <v>102</v>
      </c>
      <c r="P13" s="56">
        <v>326</v>
      </c>
      <c r="Q13" s="57">
        <v>43851</v>
      </c>
      <c r="R13" s="57">
        <v>43861</v>
      </c>
      <c r="S13" s="56">
        <v>326</v>
      </c>
      <c r="T13" s="58" t="s">
        <v>1331</v>
      </c>
      <c r="U13" s="71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27" customHeight="1">
      <c r="A14" s="76" t="s">
        <v>103</v>
      </c>
      <c r="B14" s="47" t="s">
        <v>70</v>
      </c>
      <c r="C14" s="47" t="s">
        <v>71</v>
      </c>
      <c r="D14" s="102" t="s">
        <v>104</v>
      </c>
      <c r="E14" s="49" t="s">
        <v>24</v>
      </c>
      <c r="F14" s="50"/>
      <c r="G14" s="51"/>
      <c r="H14" s="181" t="s">
        <v>1183</v>
      </c>
      <c r="I14" s="53"/>
      <c r="J14" s="53" t="s">
        <v>105</v>
      </c>
      <c r="K14" s="54"/>
      <c r="L14" s="51"/>
      <c r="M14" s="179" t="s">
        <v>1183</v>
      </c>
      <c r="N14" s="87"/>
      <c r="O14" s="53" t="s">
        <v>105</v>
      </c>
      <c r="P14" s="56">
        <v>93.5</v>
      </c>
      <c r="Q14" s="57">
        <v>43851</v>
      </c>
      <c r="R14" s="57">
        <v>43861</v>
      </c>
      <c r="S14" s="56">
        <v>93.5</v>
      </c>
      <c r="T14" s="58" t="s">
        <v>1331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27" customHeight="1">
      <c r="A15" s="76" t="s">
        <v>439</v>
      </c>
      <c r="B15" s="47" t="s">
        <v>70</v>
      </c>
      <c r="C15" s="47" t="s">
        <v>71</v>
      </c>
      <c r="D15" s="102" t="s">
        <v>98</v>
      </c>
      <c r="E15" s="49" t="s">
        <v>24</v>
      </c>
      <c r="F15" s="50"/>
      <c r="G15" s="51"/>
      <c r="H15" s="183">
        <v>1899680597</v>
      </c>
      <c r="I15" s="53"/>
      <c r="J15" s="53" t="s">
        <v>99</v>
      </c>
      <c r="K15" s="54"/>
      <c r="L15" s="51"/>
      <c r="M15" s="179">
        <v>1899680597</v>
      </c>
      <c r="N15" s="87"/>
      <c r="O15" s="53" t="s">
        <v>99</v>
      </c>
      <c r="P15" s="56">
        <v>2740</v>
      </c>
      <c r="Q15" s="57">
        <v>43853</v>
      </c>
      <c r="R15" s="57">
        <v>43861</v>
      </c>
      <c r="S15" s="56">
        <v>2740</v>
      </c>
      <c r="T15" s="58" t="s">
        <v>1331</v>
      </c>
      <c r="U15" s="71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ht="27" customHeight="1">
      <c r="A16" s="76" t="s">
        <v>440</v>
      </c>
      <c r="B16" s="47" t="s">
        <v>70</v>
      </c>
      <c r="C16" s="47" t="s">
        <v>71</v>
      </c>
      <c r="D16" s="102" t="s">
        <v>107</v>
      </c>
      <c r="E16" s="49" t="s">
        <v>24</v>
      </c>
      <c r="F16" s="50"/>
      <c r="G16" s="51"/>
      <c r="H16" s="183" t="s">
        <v>1184</v>
      </c>
      <c r="I16" s="53"/>
      <c r="J16" s="53" t="s">
        <v>170</v>
      </c>
      <c r="K16" s="54"/>
      <c r="L16" s="51"/>
      <c r="M16" s="179" t="s">
        <v>1184</v>
      </c>
      <c r="N16" s="87"/>
      <c r="O16" s="53" t="s">
        <v>170</v>
      </c>
      <c r="P16" s="56">
        <v>530</v>
      </c>
      <c r="Q16" s="57">
        <v>43854</v>
      </c>
      <c r="R16" s="57">
        <v>43854</v>
      </c>
      <c r="S16" s="56">
        <v>530</v>
      </c>
      <c r="T16" s="58" t="s">
        <v>1331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ht="27" customHeight="1">
      <c r="A17" s="76" t="s">
        <v>106</v>
      </c>
      <c r="B17" s="47" t="s">
        <v>70</v>
      </c>
      <c r="C17" s="47" t="s">
        <v>71</v>
      </c>
      <c r="D17" s="102" t="s">
        <v>107</v>
      </c>
      <c r="E17" s="49" t="s">
        <v>24</v>
      </c>
      <c r="F17" s="50"/>
      <c r="G17" s="51"/>
      <c r="H17" s="183" t="s">
        <v>1185</v>
      </c>
      <c r="I17" s="75"/>
      <c r="J17" s="53" t="s">
        <v>108</v>
      </c>
      <c r="K17" s="54"/>
      <c r="L17" s="51"/>
      <c r="M17" s="179" t="s">
        <v>1185</v>
      </c>
      <c r="N17" s="87"/>
      <c r="O17" s="53" t="s">
        <v>108</v>
      </c>
      <c r="P17" s="56">
        <v>411.73</v>
      </c>
      <c r="Q17" s="57">
        <v>43857</v>
      </c>
      <c r="R17" s="57">
        <v>43857</v>
      </c>
      <c r="S17" s="56">
        <v>411.73</v>
      </c>
      <c r="T17" s="58" t="s">
        <v>1331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ht="27" customHeight="1">
      <c r="A18" s="76" t="s">
        <v>110</v>
      </c>
      <c r="B18" s="47" t="s">
        <v>70</v>
      </c>
      <c r="C18" s="47" t="s">
        <v>71</v>
      </c>
      <c r="D18" s="102" t="s">
        <v>83</v>
      </c>
      <c r="E18" s="49" t="s">
        <v>27</v>
      </c>
      <c r="F18" s="50"/>
      <c r="G18" s="51"/>
      <c r="H18" s="181" t="s">
        <v>1175</v>
      </c>
      <c r="I18" s="75"/>
      <c r="J18" s="53" t="s">
        <v>84</v>
      </c>
      <c r="K18" s="54"/>
      <c r="L18" s="51"/>
      <c r="M18" s="179" t="s">
        <v>1175</v>
      </c>
      <c r="N18" s="87"/>
      <c r="O18" s="53" t="s">
        <v>84</v>
      </c>
      <c r="P18" s="56">
        <v>5781.18</v>
      </c>
      <c r="Q18" s="57">
        <v>43857</v>
      </c>
      <c r="R18" s="57">
        <v>43857</v>
      </c>
      <c r="S18" s="56">
        <v>5781.18</v>
      </c>
      <c r="T18" s="58" t="s">
        <v>1331</v>
      </c>
      <c r="U18" s="71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ht="27" customHeight="1">
      <c r="A19" s="76" t="s">
        <v>112</v>
      </c>
      <c r="B19" s="47" t="s">
        <v>70</v>
      </c>
      <c r="C19" s="47" t="s">
        <v>71</v>
      </c>
      <c r="D19" s="102" t="s">
        <v>107</v>
      </c>
      <c r="E19" s="49" t="s">
        <v>24</v>
      </c>
      <c r="F19" s="50"/>
      <c r="G19" s="51"/>
      <c r="H19" s="182" t="s">
        <v>1186</v>
      </c>
      <c r="I19" s="75"/>
      <c r="J19" s="53" t="s">
        <v>113</v>
      </c>
      <c r="K19" s="54"/>
      <c r="L19" s="51"/>
      <c r="M19" s="179" t="s">
        <v>1186</v>
      </c>
      <c r="N19" s="87"/>
      <c r="O19" s="53" t="s">
        <v>113</v>
      </c>
      <c r="P19" s="56">
        <v>1759.97</v>
      </c>
      <c r="Q19" s="57">
        <v>43857</v>
      </c>
      <c r="R19" s="57">
        <v>43857</v>
      </c>
      <c r="S19" s="56">
        <v>1759.97</v>
      </c>
      <c r="T19" s="58" t="s">
        <v>1331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ht="27" customHeight="1">
      <c r="A20" s="76" t="s">
        <v>115</v>
      </c>
      <c r="B20" s="47" t="s">
        <v>70</v>
      </c>
      <c r="C20" s="47" t="s">
        <v>71</v>
      </c>
      <c r="D20" s="102" t="s">
        <v>116</v>
      </c>
      <c r="E20" s="49" t="s">
        <v>24</v>
      </c>
      <c r="F20" s="50"/>
      <c r="G20" s="51"/>
      <c r="H20" s="182" t="s">
        <v>1187</v>
      </c>
      <c r="I20" s="75"/>
      <c r="J20" s="53" t="s">
        <v>117</v>
      </c>
      <c r="K20" s="54"/>
      <c r="L20" s="51"/>
      <c r="M20" s="179" t="s">
        <v>1187</v>
      </c>
      <c r="N20" s="87"/>
      <c r="O20" s="53" t="s">
        <v>117</v>
      </c>
      <c r="P20" s="56">
        <v>220</v>
      </c>
      <c r="Q20" s="57">
        <v>43857</v>
      </c>
      <c r="R20" s="57">
        <v>43857</v>
      </c>
      <c r="S20" s="56">
        <v>220</v>
      </c>
      <c r="T20" s="58" t="s">
        <v>1331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ht="27" customHeight="1">
      <c r="A21" s="46" t="s">
        <v>119</v>
      </c>
      <c r="B21" s="47" t="s">
        <v>70</v>
      </c>
      <c r="C21" s="47" t="s">
        <v>71</v>
      </c>
      <c r="D21" s="102" t="s">
        <v>83</v>
      </c>
      <c r="E21" s="49" t="s">
        <v>27</v>
      </c>
      <c r="F21" s="50"/>
      <c r="G21" s="51"/>
      <c r="H21" s="181" t="s">
        <v>1175</v>
      </c>
      <c r="I21" s="75"/>
      <c r="J21" s="53" t="s">
        <v>84</v>
      </c>
      <c r="K21" s="54"/>
      <c r="L21" s="51"/>
      <c r="M21" s="179" t="s">
        <v>1175</v>
      </c>
      <c r="N21" s="87"/>
      <c r="O21" s="53" t="s">
        <v>84</v>
      </c>
      <c r="P21" s="56">
        <v>6586.75</v>
      </c>
      <c r="Q21" s="57">
        <v>43857</v>
      </c>
      <c r="R21" s="57">
        <v>43865</v>
      </c>
      <c r="S21" s="56">
        <v>6586.75</v>
      </c>
      <c r="T21" s="58" t="s">
        <v>1331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ht="27" customHeight="1">
      <c r="A22" s="76" t="s">
        <v>120</v>
      </c>
      <c r="B22" s="47" t="s">
        <v>70</v>
      </c>
      <c r="C22" s="47" t="s">
        <v>71</v>
      </c>
      <c r="D22" s="102" t="s">
        <v>121</v>
      </c>
      <c r="E22" s="49" t="s">
        <v>24</v>
      </c>
      <c r="F22" s="50"/>
      <c r="G22" s="51"/>
      <c r="H22" s="179" t="s">
        <v>1188</v>
      </c>
      <c r="I22" s="75"/>
      <c r="J22" s="53" t="s">
        <v>122</v>
      </c>
      <c r="K22" s="54"/>
      <c r="L22" s="51"/>
      <c r="M22" s="179" t="s">
        <v>1188</v>
      </c>
      <c r="N22" s="87"/>
      <c r="O22" s="53" t="s">
        <v>122</v>
      </c>
      <c r="P22" s="56">
        <v>993</v>
      </c>
      <c r="Q22" s="57">
        <v>43858</v>
      </c>
      <c r="R22" s="57">
        <v>44218</v>
      </c>
      <c r="S22" s="56">
        <v>993</v>
      </c>
      <c r="T22" s="58" t="s">
        <v>1331</v>
      </c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ht="27" customHeight="1">
      <c r="A23" s="76" t="s">
        <v>123</v>
      </c>
      <c r="B23" s="47" t="s">
        <v>70</v>
      </c>
      <c r="C23" s="47" t="s">
        <v>71</v>
      </c>
      <c r="D23" s="102" t="s">
        <v>124</v>
      </c>
      <c r="E23" s="49" t="s">
        <v>24</v>
      </c>
      <c r="F23" s="50"/>
      <c r="G23" s="51"/>
      <c r="H23" s="182" t="s">
        <v>1186</v>
      </c>
      <c r="I23" s="75"/>
      <c r="J23" s="53" t="s">
        <v>113</v>
      </c>
      <c r="K23" s="54"/>
      <c r="L23" s="51"/>
      <c r="M23" s="179" t="s">
        <v>1186</v>
      </c>
      <c r="N23" s="87"/>
      <c r="O23" s="53" t="s">
        <v>113</v>
      </c>
      <c r="P23" s="56">
        <v>287.31</v>
      </c>
      <c r="Q23" s="57">
        <v>43859</v>
      </c>
      <c r="R23" s="57">
        <v>43859</v>
      </c>
      <c r="S23" s="56">
        <v>287.31</v>
      </c>
      <c r="T23" s="58" t="s">
        <v>1331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ht="27" customHeight="1">
      <c r="A24" s="76" t="s">
        <v>126</v>
      </c>
      <c r="B24" s="47" t="s">
        <v>70</v>
      </c>
      <c r="C24" s="47" t="s">
        <v>71</v>
      </c>
      <c r="D24" s="102" t="s">
        <v>96</v>
      </c>
      <c r="E24" s="49" t="s">
        <v>24</v>
      </c>
      <c r="F24" s="50"/>
      <c r="G24" s="51"/>
      <c r="H24" s="181" t="s">
        <v>1189</v>
      </c>
      <c r="I24" s="75"/>
      <c r="J24" s="53" t="s">
        <v>128</v>
      </c>
      <c r="K24" s="54"/>
      <c r="L24" s="51"/>
      <c r="M24" s="179" t="s">
        <v>1189</v>
      </c>
      <c r="N24" s="58"/>
      <c r="O24" s="53" t="s">
        <v>128</v>
      </c>
      <c r="P24" s="56">
        <v>30</v>
      </c>
      <c r="Q24" s="57">
        <v>43859</v>
      </c>
      <c r="R24" s="57">
        <v>43859</v>
      </c>
      <c r="S24" s="56">
        <v>30</v>
      </c>
      <c r="T24" s="58" t="s">
        <v>1331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ht="27" customHeight="1">
      <c r="A25" s="76" t="s">
        <v>129</v>
      </c>
      <c r="B25" s="47" t="s">
        <v>70</v>
      </c>
      <c r="C25" s="47" t="s">
        <v>71</v>
      </c>
      <c r="D25" s="102" t="s">
        <v>124</v>
      </c>
      <c r="E25" s="49" t="s">
        <v>24</v>
      </c>
      <c r="F25" s="50"/>
      <c r="G25" s="51"/>
      <c r="H25" s="182" t="s">
        <v>1190</v>
      </c>
      <c r="I25" s="53"/>
      <c r="J25" s="53" t="s">
        <v>130</v>
      </c>
      <c r="K25" s="54"/>
      <c r="L25" s="51"/>
      <c r="M25" s="179" t="s">
        <v>1190</v>
      </c>
      <c r="N25" s="87"/>
      <c r="O25" s="53" t="s">
        <v>130</v>
      </c>
      <c r="P25" s="56">
        <v>1000</v>
      </c>
      <c r="Q25" s="57">
        <v>43859</v>
      </c>
      <c r="R25" s="57">
        <v>43859</v>
      </c>
      <c r="S25" s="56">
        <v>1000</v>
      </c>
      <c r="T25" s="58" t="s">
        <v>1331</v>
      </c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ht="27" customHeight="1">
      <c r="A26" s="76" t="s">
        <v>133</v>
      </c>
      <c r="B26" s="47" t="s">
        <v>70</v>
      </c>
      <c r="C26" s="47" t="s">
        <v>71</v>
      </c>
      <c r="D26" s="102" t="s">
        <v>107</v>
      </c>
      <c r="E26" s="49" t="s">
        <v>24</v>
      </c>
      <c r="F26" s="50"/>
      <c r="G26" s="51"/>
      <c r="H26" s="182" t="s">
        <v>1190</v>
      </c>
      <c r="I26" s="75"/>
      <c r="J26" s="53" t="s">
        <v>130</v>
      </c>
      <c r="K26" s="54"/>
      <c r="L26" s="51"/>
      <c r="M26" s="179" t="s">
        <v>1190</v>
      </c>
      <c r="N26" s="87"/>
      <c r="O26" s="53" t="s">
        <v>130</v>
      </c>
      <c r="P26" s="56">
        <v>480</v>
      </c>
      <c r="Q26" s="57">
        <v>43859</v>
      </c>
      <c r="R26" s="57">
        <v>43859</v>
      </c>
      <c r="S26" s="56">
        <v>480</v>
      </c>
      <c r="T26" s="58" t="s">
        <v>1331</v>
      </c>
      <c r="U26" s="71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ht="27" customHeight="1">
      <c r="A27" s="76" t="s">
        <v>134</v>
      </c>
      <c r="B27" s="47" t="s">
        <v>70</v>
      </c>
      <c r="C27" s="47" t="s">
        <v>71</v>
      </c>
      <c r="D27" s="102" t="s">
        <v>135</v>
      </c>
      <c r="E27" s="49" t="s">
        <v>24</v>
      </c>
      <c r="F27" s="50"/>
      <c r="G27" s="51"/>
      <c r="H27" s="183" t="s">
        <v>1191</v>
      </c>
      <c r="I27" s="75"/>
      <c r="J27" s="53" t="s">
        <v>136</v>
      </c>
      <c r="K27" s="54"/>
      <c r="L27" s="51"/>
      <c r="M27" s="179" t="s">
        <v>1191</v>
      </c>
      <c r="N27" s="87"/>
      <c r="O27" s="53" t="s">
        <v>136</v>
      </c>
      <c r="P27" s="56">
        <v>4060.4</v>
      </c>
      <c r="Q27" s="57">
        <v>43859</v>
      </c>
      <c r="R27" s="57">
        <v>43859</v>
      </c>
      <c r="S27" s="56">
        <v>4060.4</v>
      </c>
      <c r="T27" s="58" t="s">
        <v>1331</v>
      </c>
      <c r="U27" s="7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ht="27" customHeight="1">
      <c r="A28" s="76" t="s">
        <v>138</v>
      </c>
      <c r="B28" s="47" t="s">
        <v>70</v>
      </c>
      <c r="C28" s="47" t="s">
        <v>71</v>
      </c>
      <c r="D28" s="102" t="s">
        <v>107</v>
      </c>
      <c r="E28" s="49" t="s">
        <v>24</v>
      </c>
      <c r="F28" s="50"/>
      <c r="G28" s="51"/>
      <c r="H28" s="182" t="s">
        <v>1192</v>
      </c>
      <c r="I28" s="75"/>
      <c r="J28" s="53" t="s">
        <v>139</v>
      </c>
      <c r="K28" s="54"/>
      <c r="L28" s="51"/>
      <c r="M28" s="179" t="s">
        <v>1192</v>
      </c>
      <c r="N28" s="87"/>
      <c r="O28" s="53" t="s">
        <v>139</v>
      </c>
      <c r="P28" s="56">
        <v>1309.33</v>
      </c>
      <c r="Q28" s="57">
        <v>43859</v>
      </c>
      <c r="R28" s="57">
        <v>43859</v>
      </c>
      <c r="S28" s="56">
        <v>1309.33</v>
      </c>
      <c r="T28" s="58" t="s">
        <v>1331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ht="27" customHeight="1">
      <c r="A29" s="76" t="s">
        <v>141</v>
      </c>
      <c r="B29" s="47" t="s">
        <v>70</v>
      </c>
      <c r="C29" s="47" t="s">
        <v>71</v>
      </c>
      <c r="D29" s="100" t="s">
        <v>142</v>
      </c>
      <c r="E29" s="49" t="s">
        <v>24</v>
      </c>
      <c r="F29" s="50"/>
      <c r="G29" s="51"/>
      <c r="H29" s="183" t="s">
        <v>1193</v>
      </c>
      <c r="I29" s="53"/>
      <c r="J29" s="53" t="s">
        <v>143</v>
      </c>
      <c r="K29" s="54"/>
      <c r="L29" s="51"/>
      <c r="M29" s="179" t="s">
        <v>1193</v>
      </c>
      <c r="N29" s="87"/>
      <c r="O29" s="53" t="s">
        <v>143</v>
      </c>
      <c r="P29" s="56">
        <v>51</v>
      </c>
      <c r="Q29" s="57">
        <v>43859</v>
      </c>
      <c r="R29" s="57">
        <v>43859</v>
      </c>
      <c r="S29" s="56">
        <v>51</v>
      </c>
      <c r="T29" s="58" t="s">
        <v>1331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27" customHeight="1">
      <c r="A30" s="76" t="s">
        <v>145</v>
      </c>
      <c r="B30" s="47" t="s">
        <v>70</v>
      </c>
      <c r="C30" s="47" t="s">
        <v>71</v>
      </c>
      <c r="D30" s="102" t="s">
        <v>107</v>
      </c>
      <c r="E30" s="49" t="s">
        <v>24</v>
      </c>
      <c r="F30" s="50"/>
      <c r="G30" s="51"/>
      <c r="H30" s="182" t="s">
        <v>1194</v>
      </c>
      <c r="I30" s="75"/>
      <c r="J30" s="53" t="s">
        <v>146</v>
      </c>
      <c r="K30" s="54"/>
      <c r="L30" s="51"/>
      <c r="M30" s="179" t="s">
        <v>1194</v>
      </c>
      <c r="N30" s="87"/>
      <c r="O30" s="53" t="s">
        <v>146</v>
      </c>
      <c r="P30" s="56">
        <v>1772.64</v>
      </c>
      <c r="Q30" s="57">
        <v>43860</v>
      </c>
      <c r="R30" s="57">
        <v>43860</v>
      </c>
      <c r="S30" s="56">
        <v>1772.64</v>
      </c>
      <c r="T30" s="58" t="s">
        <v>1331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27" customHeight="1">
      <c r="A31" s="76" t="s">
        <v>148</v>
      </c>
      <c r="B31" s="47" t="s">
        <v>70</v>
      </c>
      <c r="C31" s="47" t="s">
        <v>71</v>
      </c>
      <c r="D31" s="102" t="s">
        <v>124</v>
      </c>
      <c r="E31" s="49" t="s">
        <v>24</v>
      </c>
      <c r="F31" s="50"/>
      <c r="G31" s="51"/>
      <c r="H31" s="182" t="s">
        <v>1194</v>
      </c>
      <c r="I31" s="53"/>
      <c r="J31" s="53" t="s">
        <v>146</v>
      </c>
      <c r="K31" s="54"/>
      <c r="L31" s="51"/>
      <c r="M31" s="179" t="s">
        <v>1194</v>
      </c>
      <c r="N31" s="87"/>
      <c r="O31" s="53" t="s">
        <v>146</v>
      </c>
      <c r="P31" s="56">
        <v>5582.89</v>
      </c>
      <c r="Q31" s="57">
        <v>43860</v>
      </c>
      <c r="R31" s="57">
        <v>43860</v>
      </c>
      <c r="S31" s="56">
        <v>5582.89</v>
      </c>
      <c r="T31" s="58" t="s">
        <v>1331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27" customHeight="1">
      <c r="A32" s="76" t="s">
        <v>441</v>
      </c>
      <c r="B32" s="47" t="s">
        <v>70</v>
      </c>
      <c r="C32" s="47" t="s">
        <v>71</v>
      </c>
      <c r="D32" s="102" t="s">
        <v>442</v>
      </c>
      <c r="E32" s="49" t="s">
        <v>24</v>
      </c>
      <c r="F32" s="50"/>
      <c r="G32" s="51"/>
      <c r="H32" s="179" t="s">
        <v>1195</v>
      </c>
      <c r="I32" s="53"/>
      <c r="J32" s="53" t="s">
        <v>443</v>
      </c>
      <c r="K32" s="54"/>
      <c r="L32" s="51"/>
      <c r="M32" s="179" t="s">
        <v>1195</v>
      </c>
      <c r="N32" s="87"/>
      <c r="O32" s="53" t="s">
        <v>443</v>
      </c>
      <c r="P32" s="56">
        <v>821.9</v>
      </c>
      <c r="Q32" s="57">
        <v>43860</v>
      </c>
      <c r="R32" s="57">
        <v>43860</v>
      </c>
      <c r="S32" s="56">
        <v>821.9</v>
      </c>
      <c r="T32" s="58" t="s">
        <v>1331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ht="27" customHeight="1">
      <c r="A33" s="76" t="s">
        <v>150</v>
      </c>
      <c r="B33" s="47" t="s">
        <v>70</v>
      </c>
      <c r="C33" s="47" t="s">
        <v>71</v>
      </c>
      <c r="D33" s="102" t="s">
        <v>159</v>
      </c>
      <c r="E33" s="49" t="s">
        <v>24</v>
      </c>
      <c r="F33" s="50"/>
      <c r="G33" s="51"/>
      <c r="H33" s="182" t="s">
        <v>1196</v>
      </c>
      <c r="I33" s="53"/>
      <c r="J33" s="53" t="s">
        <v>152</v>
      </c>
      <c r="K33" s="54"/>
      <c r="L33" s="51"/>
      <c r="M33" s="179" t="s">
        <v>1196</v>
      </c>
      <c r="N33" s="87"/>
      <c r="O33" s="53" t="s">
        <v>152</v>
      </c>
      <c r="P33" s="56">
        <v>392.45</v>
      </c>
      <c r="Q33" s="57">
        <v>43860</v>
      </c>
      <c r="R33" s="57">
        <v>43860</v>
      </c>
      <c r="S33" s="56">
        <v>392.45</v>
      </c>
      <c r="T33" s="58" t="s">
        <v>1331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27" customHeight="1">
      <c r="A34" s="76" t="s">
        <v>154</v>
      </c>
      <c r="B34" s="47" t="s">
        <v>70</v>
      </c>
      <c r="C34" s="47" t="s">
        <v>71</v>
      </c>
      <c r="D34" s="102" t="s">
        <v>86</v>
      </c>
      <c r="E34" s="49" t="s">
        <v>24</v>
      </c>
      <c r="F34" s="50"/>
      <c r="G34" s="51"/>
      <c r="H34" s="183" t="s">
        <v>1197</v>
      </c>
      <c r="I34" s="53"/>
      <c r="J34" s="53" t="s">
        <v>155</v>
      </c>
      <c r="K34" s="54"/>
      <c r="L34" s="51"/>
      <c r="M34" s="179" t="s">
        <v>1197</v>
      </c>
      <c r="N34" s="87"/>
      <c r="O34" s="53" t="s">
        <v>155</v>
      </c>
      <c r="P34" s="56">
        <v>1931.12</v>
      </c>
      <c r="Q34" s="57">
        <v>43860</v>
      </c>
      <c r="R34" s="57">
        <v>43860</v>
      </c>
      <c r="S34" s="56">
        <v>1931.12</v>
      </c>
      <c r="T34" s="58" t="s">
        <v>1331</v>
      </c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</row>
    <row r="35" spans="1:63" ht="27" customHeight="1">
      <c r="A35" s="76" t="s">
        <v>156</v>
      </c>
      <c r="B35" s="47" t="s">
        <v>70</v>
      </c>
      <c r="C35" s="47" t="s">
        <v>71</v>
      </c>
      <c r="D35" s="102" t="s">
        <v>151</v>
      </c>
      <c r="E35" s="49" t="s">
        <v>24</v>
      </c>
      <c r="F35" s="50"/>
      <c r="G35" s="51"/>
      <c r="H35" s="184" t="s">
        <v>1198</v>
      </c>
      <c r="I35" s="53"/>
      <c r="J35" s="53" t="s">
        <v>157</v>
      </c>
      <c r="K35" s="54"/>
      <c r="L35" s="51"/>
      <c r="M35" s="179" t="s">
        <v>1198</v>
      </c>
      <c r="N35" s="87"/>
      <c r="O35" s="53" t="s">
        <v>157</v>
      </c>
      <c r="P35" s="56">
        <v>847.38</v>
      </c>
      <c r="Q35" s="57">
        <v>43860</v>
      </c>
      <c r="R35" s="57">
        <v>43860</v>
      </c>
      <c r="S35" s="56">
        <v>847.38</v>
      </c>
      <c r="T35" s="58" t="s">
        <v>1331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</row>
    <row r="36" spans="1:63" ht="27" customHeight="1">
      <c r="A36" s="76" t="s">
        <v>160</v>
      </c>
      <c r="B36" s="47" t="s">
        <v>70</v>
      </c>
      <c r="C36" s="47" t="s">
        <v>71</v>
      </c>
      <c r="D36" s="102" t="s">
        <v>161</v>
      </c>
      <c r="E36" s="49" t="s">
        <v>24</v>
      </c>
      <c r="F36" s="50"/>
      <c r="G36" s="51"/>
      <c r="H36" s="185" t="s">
        <v>1199</v>
      </c>
      <c r="I36" s="53"/>
      <c r="J36" s="53" t="s">
        <v>162</v>
      </c>
      <c r="K36" s="54"/>
      <c r="L36" s="51"/>
      <c r="M36" s="179" t="s">
        <v>1199</v>
      </c>
      <c r="N36" s="87"/>
      <c r="O36" s="53" t="s">
        <v>162</v>
      </c>
      <c r="P36" s="56">
        <v>1000</v>
      </c>
      <c r="Q36" s="57">
        <v>43860</v>
      </c>
      <c r="R36" s="57">
        <v>43860</v>
      </c>
      <c r="S36" s="56">
        <v>1000</v>
      </c>
      <c r="T36" s="58" t="s">
        <v>1331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</row>
    <row r="37" spans="1:63" ht="27" customHeight="1">
      <c r="A37" s="46" t="s">
        <v>163</v>
      </c>
      <c r="B37" s="47" t="s">
        <v>70</v>
      </c>
      <c r="C37" s="47" t="s">
        <v>71</v>
      </c>
      <c r="D37" s="100" t="s">
        <v>164</v>
      </c>
      <c r="E37" s="49" t="s">
        <v>24</v>
      </c>
      <c r="F37" s="50"/>
      <c r="G37" s="51"/>
      <c r="H37" s="183" t="s">
        <v>1200</v>
      </c>
      <c r="I37" s="53"/>
      <c r="J37" s="53" t="s">
        <v>165</v>
      </c>
      <c r="K37" s="54"/>
      <c r="L37" s="51"/>
      <c r="M37" s="179" t="s">
        <v>1200</v>
      </c>
      <c r="N37" s="87"/>
      <c r="O37" s="53" t="s">
        <v>165</v>
      </c>
      <c r="P37" s="186">
        <v>29090</v>
      </c>
      <c r="Q37" s="187">
        <v>43861</v>
      </c>
      <c r="R37" s="187">
        <v>43891</v>
      </c>
      <c r="S37" s="186">
        <f>3664.8+1557.88+10244.74+3651.75</f>
        <v>19119.17</v>
      </c>
      <c r="T37" s="58" t="s">
        <v>1331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</row>
    <row r="38" spans="1:63" ht="27" customHeight="1">
      <c r="A38" s="46" t="s">
        <v>166</v>
      </c>
      <c r="B38" s="47" t="s">
        <v>70</v>
      </c>
      <c r="C38" s="47" t="s">
        <v>71</v>
      </c>
      <c r="D38" s="100" t="s">
        <v>167</v>
      </c>
      <c r="E38" s="49" t="s">
        <v>24</v>
      </c>
      <c r="F38" s="50"/>
      <c r="G38" s="51"/>
      <c r="H38" s="183" t="s">
        <v>1185</v>
      </c>
      <c r="I38" s="53"/>
      <c r="J38" s="53" t="s">
        <v>108</v>
      </c>
      <c r="K38" s="54"/>
      <c r="L38" s="51"/>
      <c r="M38" s="179" t="s">
        <v>1185</v>
      </c>
      <c r="N38" s="87"/>
      <c r="O38" s="53" t="s">
        <v>108</v>
      </c>
      <c r="P38" s="56">
        <v>2460</v>
      </c>
      <c r="Q38" s="57">
        <v>43861</v>
      </c>
      <c r="R38" s="57">
        <v>43861</v>
      </c>
      <c r="S38" s="56">
        <v>2460</v>
      </c>
      <c r="T38" s="58" t="s">
        <v>1331</v>
      </c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</row>
    <row r="39" spans="1:63" ht="27" customHeight="1">
      <c r="A39" s="46" t="s">
        <v>168</v>
      </c>
      <c r="B39" s="47" t="s">
        <v>70</v>
      </c>
      <c r="C39" s="47" t="s">
        <v>71</v>
      </c>
      <c r="D39" s="100" t="s">
        <v>107</v>
      </c>
      <c r="E39" s="49" t="s">
        <v>24</v>
      </c>
      <c r="F39" s="50"/>
      <c r="G39" s="51"/>
      <c r="H39" s="183" t="s">
        <v>1201</v>
      </c>
      <c r="I39" s="53"/>
      <c r="J39" s="53" t="s">
        <v>444</v>
      </c>
      <c r="K39" s="54"/>
      <c r="L39" s="51"/>
      <c r="M39" s="179" t="s">
        <v>1201</v>
      </c>
      <c r="N39" s="87"/>
      <c r="O39" s="53" t="s">
        <v>444</v>
      </c>
      <c r="P39" s="56">
        <v>498.28</v>
      </c>
      <c r="Q39" s="57">
        <v>43861</v>
      </c>
      <c r="R39" s="57">
        <v>43866</v>
      </c>
      <c r="S39" s="56">
        <v>498.28</v>
      </c>
      <c r="T39" s="58" t="s">
        <v>1331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</row>
    <row r="40" spans="1:63" ht="27" customHeight="1">
      <c r="A40" s="46" t="s">
        <v>171</v>
      </c>
      <c r="B40" s="47" t="s">
        <v>70</v>
      </c>
      <c r="C40" s="47" t="s">
        <v>71</v>
      </c>
      <c r="D40" s="100" t="s">
        <v>172</v>
      </c>
      <c r="E40" s="49" t="s">
        <v>24</v>
      </c>
      <c r="F40" s="50"/>
      <c r="G40" s="51"/>
      <c r="H40" s="182" t="s">
        <v>1194</v>
      </c>
      <c r="I40" s="53"/>
      <c r="J40" s="53" t="s">
        <v>146</v>
      </c>
      <c r="K40" s="54"/>
      <c r="L40" s="51"/>
      <c r="M40" s="179" t="s">
        <v>1194</v>
      </c>
      <c r="N40" s="87"/>
      <c r="O40" s="53" t="s">
        <v>146</v>
      </c>
      <c r="P40" s="56">
        <v>1368.26</v>
      </c>
      <c r="Q40" s="57">
        <v>43861</v>
      </c>
      <c r="R40" s="57">
        <v>43866</v>
      </c>
      <c r="S40" s="56">
        <v>1368.26</v>
      </c>
      <c r="T40" s="58" t="s">
        <v>1331</v>
      </c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</row>
    <row r="41" spans="1:63" ht="27" customHeight="1">
      <c r="A41" s="46" t="s">
        <v>173</v>
      </c>
      <c r="B41" s="47" t="s">
        <v>70</v>
      </c>
      <c r="C41" s="47" t="s">
        <v>71</v>
      </c>
      <c r="D41" s="100" t="s">
        <v>174</v>
      </c>
      <c r="E41" s="49" t="s">
        <v>24</v>
      </c>
      <c r="F41" s="50"/>
      <c r="G41" s="51"/>
      <c r="H41" s="183" t="s">
        <v>1202</v>
      </c>
      <c r="I41" s="53"/>
      <c r="J41" s="53" t="s">
        <v>175</v>
      </c>
      <c r="K41" s="54"/>
      <c r="L41" s="51"/>
      <c r="M41" s="179" t="s">
        <v>1202</v>
      </c>
      <c r="N41" s="87"/>
      <c r="O41" s="53" t="s">
        <v>175</v>
      </c>
      <c r="P41" s="56">
        <v>485</v>
      </c>
      <c r="Q41" s="57">
        <v>43861</v>
      </c>
      <c r="R41" s="57">
        <v>43866</v>
      </c>
      <c r="S41" s="56">
        <v>485</v>
      </c>
      <c r="T41" s="58" t="s">
        <v>1331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</row>
    <row r="42" spans="1:63" ht="27" customHeight="1">
      <c r="A42" s="46" t="s">
        <v>176</v>
      </c>
      <c r="B42" s="47" t="s">
        <v>70</v>
      </c>
      <c r="C42" s="47" t="s">
        <v>71</v>
      </c>
      <c r="D42" s="100" t="s">
        <v>177</v>
      </c>
      <c r="E42" s="49" t="s">
        <v>24</v>
      </c>
      <c r="F42" s="50"/>
      <c r="G42" s="51"/>
      <c r="H42" s="182" t="s">
        <v>1203</v>
      </c>
      <c r="I42" s="53"/>
      <c r="J42" s="53" t="s">
        <v>178</v>
      </c>
      <c r="K42" s="54"/>
      <c r="L42" s="51"/>
      <c r="M42" s="179" t="s">
        <v>1203</v>
      </c>
      <c r="N42" s="87"/>
      <c r="O42" s="53" t="s">
        <v>178</v>
      </c>
      <c r="P42" s="56">
        <v>1145.38</v>
      </c>
      <c r="Q42" s="57">
        <v>43861</v>
      </c>
      <c r="R42" s="57">
        <v>43868</v>
      </c>
      <c r="S42" s="56">
        <v>1145.38</v>
      </c>
      <c r="T42" s="58" t="s">
        <v>1331</v>
      </c>
      <c r="U42" s="71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</row>
    <row r="43" spans="1:63" ht="27" customHeight="1">
      <c r="A43" s="46" t="s">
        <v>445</v>
      </c>
      <c r="B43" s="47" t="s">
        <v>70</v>
      </c>
      <c r="C43" s="47" t="s">
        <v>71</v>
      </c>
      <c r="D43" s="100" t="s">
        <v>179</v>
      </c>
      <c r="E43" s="49" t="s">
        <v>24</v>
      </c>
      <c r="F43" s="50"/>
      <c r="G43" s="51"/>
      <c r="H43" s="182" t="s">
        <v>1203</v>
      </c>
      <c r="I43" s="53"/>
      <c r="J43" s="53" t="s">
        <v>139</v>
      </c>
      <c r="K43" s="54"/>
      <c r="L43" s="51"/>
      <c r="M43" s="179" t="s">
        <v>1203</v>
      </c>
      <c r="N43" s="87"/>
      <c r="O43" s="53" t="s">
        <v>139</v>
      </c>
      <c r="P43" s="56">
        <v>1570</v>
      </c>
      <c r="Q43" s="57">
        <v>43861</v>
      </c>
      <c r="R43" s="57">
        <v>43861</v>
      </c>
      <c r="S43" s="56">
        <v>1570</v>
      </c>
      <c r="T43" s="58" t="s">
        <v>1331</v>
      </c>
      <c r="U43" s="71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</row>
    <row r="44" spans="1:63" ht="27" customHeight="1">
      <c r="A44" s="46" t="s">
        <v>200</v>
      </c>
      <c r="B44" s="47" t="s">
        <v>70</v>
      </c>
      <c r="C44" s="47" t="s">
        <v>71</v>
      </c>
      <c r="D44" s="102" t="s">
        <v>83</v>
      </c>
      <c r="E44" s="49" t="s">
        <v>27</v>
      </c>
      <c r="F44" s="50"/>
      <c r="G44" s="51"/>
      <c r="H44" s="181" t="s">
        <v>1175</v>
      </c>
      <c r="I44" s="75"/>
      <c r="J44" s="53" t="s">
        <v>84</v>
      </c>
      <c r="K44" s="54"/>
      <c r="L44" s="51"/>
      <c r="M44" s="179" t="s">
        <v>1175</v>
      </c>
      <c r="N44" s="87"/>
      <c r="O44" s="53" t="s">
        <v>84</v>
      </c>
      <c r="P44" s="56">
        <v>5986.01</v>
      </c>
      <c r="Q44" s="57">
        <v>43864</v>
      </c>
      <c r="R44" s="57">
        <v>43872</v>
      </c>
      <c r="S44" s="56">
        <v>5986.01</v>
      </c>
      <c r="T44" s="58" t="s">
        <v>1331</v>
      </c>
      <c r="U44" s="71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</row>
    <row r="45" spans="1:63" ht="27" customHeight="1">
      <c r="A45" s="46" t="s">
        <v>180</v>
      </c>
      <c r="B45" s="47" t="s">
        <v>70</v>
      </c>
      <c r="C45" s="47" t="s">
        <v>71</v>
      </c>
      <c r="D45" s="102" t="s">
        <v>181</v>
      </c>
      <c r="E45" s="49" t="s">
        <v>24</v>
      </c>
      <c r="F45" s="50"/>
      <c r="G45" s="51"/>
      <c r="H45" s="183" t="s">
        <v>1204</v>
      </c>
      <c r="I45" s="53"/>
      <c r="J45" s="53" t="s">
        <v>182</v>
      </c>
      <c r="K45" s="54"/>
      <c r="L45" s="51"/>
      <c r="M45" s="179" t="s">
        <v>1204</v>
      </c>
      <c r="N45" s="87"/>
      <c r="O45" s="53" t="s">
        <v>182</v>
      </c>
      <c r="P45" s="56">
        <v>150</v>
      </c>
      <c r="Q45" s="57">
        <v>43865</v>
      </c>
      <c r="R45" s="57">
        <v>43865</v>
      </c>
      <c r="S45" s="56">
        <v>150</v>
      </c>
      <c r="T45" s="58" t="s">
        <v>1331</v>
      </c>
      <c r="U45" s="71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</row>
    <row r="46" spans="1:63" ht="27" customHeight="1">
      <c r="A46" s="46" t="s">
        <v>447</v>
      </c>
      <c r="B46" s="47" t="s">
        <v>70</v>
      </c>
      <c r="C46" s="47" t="s">
        <v>71</v>
      </c>
      <c r="D46" s="102" t="s">
        <v>448</v>
      </c>
      <c r="E46" s="49" t="s">
        <v>24</v>
      </c>
      <c r="F46" s="50"/>
      <c r="G46" s="51"/>
      <c r="H46" s="183" t="s">
        <v>505</v>
      </c>
      <c r="I46" s="53"/>
      <c r="J46" s="53" t="s">
        <v>449</v>
      </c>
      <c r="K46" s="54"/>
      <c r="L46" s="51"/>
      <c r="M46" s="179" t="s">
        <v>505</v>
      </c>
      <c r="N46" s="87"/>
      <c r="O46" s="53" t="s">
        <v>449</v>
      </c>
      <c r="P46" s="56">
        <v>8742</v>
      </c>
      <c r="Q46" s="57">
        <v>43866</v>
      </c>
      <c r="R46" s="57">
        <v>43866</v>
      </c>
      <c r="S46" s="56">
        <v>8742</v>
      </c>
      <c r="T46" s="58" t="s">
        <v>1331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</row>
    <row r="47" spans="1:63" ht="27" customHeight="1">
      <c r="A47" s="46" t="s">
        <v>183</v>
      </c>
      <c r="B47" s="47" t="s">
        <v>70</v>
      </c>
      <c r="C47" s="47" t="s">
        <v>71</v>
      </c>
      <c r="D47" s="100" t="s">
        <v>184</v>
      </c>
      <c r="E47" s="49" t="s">
        <v>24</v>
      </c>
      <c r="F47" s="50"/>
      <c r="G47" s="51"/>
      <c r="H47" s="183" t="s">
        <v>1205</v>
      </c>
      <c r="I47" s="53"/>
      <c r="J47" s="53" t="s">
        <v>185</v>
      </c>
      <c r="K47" s="54"/>
      <c r="L47" s="51"/>
      <c r="M47" s="179" t="s">
        <v>1205</v>
      </c>
      <c r="N47" s="87"/>
      <c r="O47" s="53" t="s">
        <v>185</v>
      </c>
      <c r="P47" s="56">
        <v>6230</v>
      </c>
      <c r="Q47" s="57">
        <v>43868</v>
      </c>
      <c r="R47" s="57">
        <v>44261</v>
      </c>
      <c r="S47" s="56">
        <f>623+5607</f>
        <v>6230</v>
      </c>
      <c r="T47" s="58" t="s">
        <v>1331</v>
      </c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</row>
    <row r="48" spans="1:63" ht="27" customHeight="1">
      <c r="A48" s="46" t="s">
        <v>186</v>
      </c>
      <c r="B48" s="47" t="s">
        <v>70</v>
      </c>
      <c r="C48" s="47" t="s">
        <v>71</v>
      </c>
      <c r="D48" s="102" t="s">
        <v>187</v>
      </c>
      <c r="E48" s="49" t="s">
        <v>24</v>
      </c>
      <c r="F48" s="50"/>
      <c r="G48" s="51"/>
      <c r="H48" s="183" t="s">
        <v>1205</v>
      </c>
      <c r="I48" s="53"/>
      <c r="J48" s="53" t="s">
        <v>185</v>
      </c>
      <c r="K48" s="54"/>
      <c r="L48" s="51"/>
      <c r="M48" s="179" t="s">
        <v>1205</v>
      </c>
      <c r="N48" s="87"/>
      <c r="O48" s="53" t="s">
        <v>185</v>
      </c>
      <c r="P48" s="56">
        <v>21362.68</v>
      </c>
      <c r="Q48" s="57">
        <v>43868</v>
      </c>
      <c r="R48" s="57">
        <v>44261</v>
      </c>
      <c r="S48" s="56">
        <f>2136.27+19226.41</f>
        <v>21362.68</v>
      </c>
      <c r="T48" s="58" t="s">
        <v>1331</v>
      </c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</row>
    <row r="49" spans="1:63" ht="27" customHeight="1">
      <c r="A49" s="76" t="s">
        <v>188</v>
      </c>
      <c r="B49" s="47" t="s">
        <v>70</v>
      </c>
      <c r="C49" s="47" t="s">
        <v>71</v>
      </c>
      <c r="D49" s="102" t="s">
        <v>189</v>
      </c>
      <c r="E49" s="49" t="s">
        <v>24</v>
      </c>
      <c r="F49" s="50"/>
      <c r="G49" s="51"/>
      <c r="H49" s="183" t="s">
        <v>1205</v>
      </c>
      <c r="I49" s="53"/>
      <c r="J49" s="53" t="s">
        <v>185</v>
      </c>
      <c r="K49" s="54"/>
      <c r="L49" s="51"/>
      <c r="M49" s="179" t="s">
        <v>1205</v>
      </c>
      <c r="N49" s="87"/>
      <c r="O49" s="53" t="s">
        <v>185</v>
      </c>
      <c r="P49" s="56">
        <v>8738.7</v>
      </c>
      <c r="Q49" s="57">
        <v>43868</v>
      </c>
      <c r="R49" s="57">
        <v>44261</v>
      </c>
      <c r="S49" s="56">
        <f>873.87+7864.83</f>
        <v>8738.7</v>
      </c>
      <c r="T49" s="58" t="s">
        <v>1331</v>
      </c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</row>
    <row r="50" spans="1:63" ht="27" customHeight="1">
      <c r="A50" s="76" t="s">
        <v>190</v>
      </c>
      <c r="B50" s="47" t="s">
        <v>70</v>
      </c>
      <c r="C50" s="47" t="s">
        <v>71</v>
      </c>
      <c r="D50" s="100" t="s">
        <v>191</v>
      </c>
      <c r="E50" s="49" t="s">
        <v>24</v>
      </c>
      <c r="F50" s="50"/>
      <c r="G50" s="51"/>
      <c r="H50" s="183" t="s">
        <v>1205</v>
      </c>
      <c r="I50" s="53"/>
      <c r="J50" s="53" t="s">
        <v>185</v>
      </c>
      <c r="K50" s="54"/>
      <c r="L50" s="51"/>
      <c r="M50" s="179" t="s">
        <v>1205</v>
      </c>
      <c r="N50" s="87"/>
      <c r="O50" s="53" t="s">
        <v>185</v>
      </c>
      <c r="P50" s="56">
        <v>6785.9</v>
      </c>
      <c r="Q50" s="57">
        <v>43868</v>
      </c>
      <c r="R50" s="57">
        <v>44261</v>
      </c>
      <c r="S50" s="56">
        <f>678.59+6107.31</f>
        <v>6785.900000000001</v>
      </c>
      <c r="T50" s="58" t="s">
        <v>1331</v>
      </c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</row>
    <row r="51" spans="1:63" ht="27" customHeight="1">
      <c r="A51" s="76" t="s">
        <v>193</v>
      </c>
      <c r="B51" s="47" t="s">
        <v>70</v>
      </c>
      <c r="C51" s="47" t="s">
        <v>71</v>
      </c>
      <c r="D51" s="100" t="s">
        <v>177</v>
      </c>
      <c r="E51" s="49" t="s">
        <v>24</v>
      </c>
      <c r="F51" s="50"/>
      <c r="G51" s="51"/>
      <c r="H51" s="182" t="s">
        <v>1203</v>
      </c>
      <c r="I51" s="53"/>
      <c r="J51" s="53" t="s">
        <v>178</v>
      </c>
      <c r="K51" s="54"/>
      <c r="L51" s="51"/>
      <c r="M51" s="179" t="s">
        <v>1203</v>
      </c>
      <c r="N51" s="87"/>
      <c r="O51" s="53" t="s">
        <v>178</v>
      </c>
      <c r="P51" s="56">
        <v>1250.28</v>
      </c>
      <c r="Q51" s="57">
        <v>43868</v>
      </c>
      <c r="R51" s="57">
        <v>43876</v>
      </c>
      <c r="S51" s="56">
        <v>1250.28</v>
      </c>
      <c r="T51" s="58" t="s">
        <v>1331</v>
      </c>
      <c r="U51" s="71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</row>
    <row r="52" spans="1:63" ht="27" customHeight="1">
      <c r="A52" s="76" t="s">
        <v>192</v>
      </c>
      <c r="B52" s="47" t="s">
        <v>70</v>
      </c>
      <c r="C52" s="47" t="s">
        <v>71</v>
      </c>
      <c r="D52" s="100" t="s">
        <v>172</v>
      </c>
      <c r="E52" s="49" t="s">
        <v>27</v>
      </c>
      <c r="F52" s="50"/>
      <c r="G52" s="51"/>
      <c r="H52" s="182" t="s">
        <v>1203</v>
      </c>
      <c r="I52" s="53"/>
      <c r="J52" s="53" t="s">
        <v>146</v>
      </c>
      <c r="K52" s="54"/>
      <c r="L52" s="51"/>
      <c r="M52" s="179" t="s">
        <v>1203</v>
      </c>
      <c r="N52" s="87"/>
      <c r="O52" s="53" t="s">
        <v>146</v>
      </c>
      <c r="P52" s="56">
        <v>760</v>
      </c>
      <c r="Q52" s="57">
        <v>43868</v>
      </c>
      <c r="R52" s="57">
        <v>43876</v>
      </c>
      <c r="S52" s="56">
        <v>760</v>
      </c>
      <c r="T52" s="58" t="s">
        <v>1331</v>
      </c>
      <c r="U52" s="71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</row>
    <row r="53" spans="1:63" ht="27" customHeight="1">
      <c r="A53" s="76" t="s">
        <v>199</v>
      </c>
      <c r="B53" s="47" t="s">
        <v>70</v>
      </c>
      <c r="C53" s="47" t="s">
        <v>71</v>
      </c>
      <c r="D53" s="100" t="s">
        <v>83</v>
      </c>
      <c r="E53" s="49" t="s">
        <v>27</v>
      </c>
      <c r="F53" s="50"/>
      <c r="G53" s="51"/>
      <c r="H53" s="181" t="s">
        <v>1175</v>
      </c>
      <c r="I53" s="75"/>
      <c r="J53" s="55" t="s">
        <v>84</v>
      </c>
      <c r="K53" s="54"/>
      <c r="L53" s="51"/>
      <c r="M53" s="179" t="s">
        <v>1175</v>
      </c>
      <c r="N53" s="87"/>
      <c r="O53" s="55" t="s">
        <v>84</v>
      </c>
      <c r="P53" s="56">
        <v>6503.31</v>
      </c>
      <c r="Q53" s="57">
        <v>43871</v>
      </c>
      <c r="R53" s="57">
        <v>43879</v>
      </c>
      <c r="S53" s="56">
        <v>6503.31</v>
      </c>
      <c r="T53" s="58" t="s">
        <v>1331</v>
      </c>
      <c r="U53" s="71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</row>
    <row r="54" spans="1:63" ht="27" customHeight="1">
      <c r="A54" s="76" t="s">
        <v>194</v>
      </c>
      <c r="B54" s="47" t="s">
        <v>70</v>
      </c>
      <c r="C54" s="47" t="s">
        <v>71</v>
      </c>
      <c r="D54" s="100" t="s">
        <v>196</v>
      </c>
      <c r="E54" s="49" t="s">
        <v>24</v>
      </c>
      <c r="F54" s="50"/>
      <c r="G54" s="51"/>
      <c r="H54" s="182" t="s">
        <v>1206</v>
      </c>
      <c r="I54" s="53"/>
      <c r="J54" s="55" t="s">
        <v>195</v>
      </c>
      <c r="K54" s="54"/>
      <c r="L54" s="51"/>
      <c r="M54" s="179" t="s">
        <v>1206</v>
      </c>
      <c r="N54" s="87"/>
      <c r="O54" s="55" t="s">
        <v>195</v>
      </c>
      <c r="P54" s="56">
        <v>979.68</v>
      </c>
      <c r="Q54" s="57">
        <v>43873</v>
      </c>
      <c r="R54" s="57">
        <v>43876</v>
      </c>
      <c r="S54" s="56">
        <v>979.68</v>
      </c>
      <c r="T54" s="58" t="s">
        <v>1331</v>
      </c>
      <c r="U54" s="71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</row>
    <row r="55" spans="1:63" ht="27" customHeight="1">
      <c r="A55" s="76" t="s">
        <v>198</v>
      </c>
      <c r="B55" s="47" t="s">
        <v>70</v>
      </c>
      <c r="C55" s="47" t="s">
        <v>71</v>
      </c>
      <c r="D55" s="102" t="s">
        <v>172</v>
      </c>
      <c r="E55" s="49" t="s">
        <v>24</v>
      </c>
      <c r="F55" s="76"/>
      <c r="G55" s="76"/>
      <c r="H55" s="183" t="s">
        <v>1184</v>
      </c>
      <c r="I55" s="76"/>
      <c r="J55" s="55" t="s">
        <v>170</v>
      </c>
      <c r="K55" s="76"/>
      <c r="L55" s="76"/>
      <c r="M55" s="179" t="s">
        <v>1184</v>
      </c>
      <c r="N55" s="87"/>
      <c r="O55" s="55" t="s">
        <v>170</v>
      </c>
      <c r="P55" s="56">
        <v>285</v>
      </c>
      <c r="Q55" s="57">
        <v>43874</v>
      </c>
      <c r="R55" s="57">
        <v>43874</v>
      </c>
      <c r="S55" s="56">
        <v>285</v>
      </c>
      <c r="T55" s="58" t="s">
        <v>1331</v>
      </c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</row>
    <row r="56" spans="1:63" ht="27" customHeight="1">
      <c r="A56" s="46" t="s">
        <v>206</v>
      </c>
      <c r="B56" s="47" t="s">
        <v>70</v>
      </c>
      <c r="C56" s="47" t="s">
        <v>71</v>
      </c>
      <c r="D56" s="100" t="s">
        <v>207</v>
      </c>
      <c r="E56" s="49" t="s">
        <v>24</v>
      </c>
      <c r="F56" s="50"/>
      <c r="G56" s="51"/>
      <c r="H56" s="181" t="s">
        <v>1207</v>
      </c>
      <c r="I56" s="53"/>
      <c r="J56" s="53" t="s">
        <v>334</v>
      </c>
      <c r="K56" s="54"/>
      <c r="L56" s="51"/>
      <c r="M56" s="179" t="s">
        <v>1207</v>
      </c>
      <c r="N56" s="87"/>
      <c r="O56" s="53" t="s">
        <v>334</v>
      </c>
      <c r="P56" s="56">
        <v>1500</v>
      </c>
      <c r="Q56" s="57">
        <v>43875</v>
      </c>
      <c r="R56" s="57">
        <v>43875</v>
      </c>
      <c r="S56" s="56">
        <v>1500</v>
      </c>
      <c r="T56" s="58" t="s">
        <v>1331</v>
      </c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</row>
    <row r="57" spans="1:63" ht="27" customHeight="1">
      <c r="A57" s="76" t="s">
        <v>208</v>
      </c>
      <c r="B57" s="47" t="s">
        <v>70</v>
      </c>
      <c r="C57" s="47" t="s">
        <v>71</v>
      </c>
      <c r="D57" s="102" t="s">
        <v>83</v>
      </c>
      <c r="E57" s="49" t="s">
        <v>27</v>
      </c>
      <c r="F57" s="76"/>
      <c r="G57" s="76"/>
      <c r="H57" s="181" t="s">
        <v>1175</v>
      </c>
      <c r="I57" s="75"/>
      <c r="J57" s="55" t="s">
        <v>84</v>
      </c>
      <c r="K57" s="54"/>
      <c r="L57" s="51"/>
      <c r="M57" s="179" t="s">
        <v>1175</v>
      </c>
      <c r="N57" s="87"/>
      <c r="O57" s="55" t="s">
        <v>84</v>
      </c>
      <c r="P57" s="56">
        <v>6056.51</v>
      </c>
      <c r="Q57" s="57">
        <v>43879</v>
      </c>
      <c r="R57" s="57">
        <v>43886</v>
      </c>
      <c r="S57" s="56">
        <v>6056.51</v>
      </c>
      <c r="T57" s="58" t="s">
        <v>1331</v>
      </c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</row>
    <row r="58" spans="1:63" ht="27" customHeight="1">
      <c r="A58" s="76" t="s">
        <v>209</v>
      </c>
      <c r="B58" s="47" t="s">
        <v>70</v>
      </c>
      <c r="C58" s="47" t="s">
        <v>71</v>
      </c>
      <c r="D58" s="102" t="s">
        <v>210</v>
      </c>
      <c r="E58" s="49" t="s">
        <v>24</v>
      </c>
      <c r="F58" s="76"/>
      <c r="G58" s="76"/>
      <c r="H58" s="180" t="s">
        <v>1174</v>
      </c>
      <c r="I58" s="76"/>
      <c r="J58" s="55" t="s">
        <v>80</v>
      </c>
      <c r="K58" s="76"/>
      <c r="L58" s="76"/>
      <c r="M58" s="179" t="s">
        <v>1174</v>
      </c>
      <c r="N58" s="87"/>
      <c r="O58" s="55" t="s">
        <v>80</v>
      </c>
      <c r="P58" s="56">
        <v>100</v>
      </c>
      <c r="Q58" s="57">
        <v>43879</v>
      </c>
      <c r="R58" s="57">
        <v>43886</v>
      </c>
      <c r="S58" s="56">
        <v>100</v>
      </c>
      <c r="T58" s="58" t="s">
        <v>1331</v>
      </c>
      <c r="U58" s="71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</row>
    <row r="59" spans="1:63" ht="27" customHeight="1">
      <c r="A59" s="76" t="s">
        <v>212</v>
      </c>
      <c r="B59" s="47" t="s">
        <v>70</v>
      </c>
      <c r="C59" s="47" t="s">
        <v>71</v>
      </c>
      <c r="D59" s="102" t="s">
        <v>96</v>
      </c>
      <c r="E59" s="49" t="s">
        <v>24</v>
      </c>
      <c r="F59" s="76"/>
      <c r="G59" s="76"/>
      <c r="H59" s="182" t="s">
        <v>1181</v>
      </c>
      <c r="I59" s="76"/>
      <c r="J59" s="53" t="s">
        <v>756</v>
      </c>
      <c r="K59" s="76"/>
      <c r="L59" s="76"/>
      <c r="M59" s="179" t="s">
        <v>1181</v>
      </c>
      <c r="N59" s="87"/>
      <c r="O59" s="53" t="s">
        <v>756</v>
      </c>
      <c r="P59" s="56">
        <v>754.95</v>
      </c>
      <c r="Q59" s="57">
        <v>43880</v>
      </c>
      <c r="R59" s="57">
        <v>43880</v>
      </c>
      <c r="S59" s="56">
        <v>754.95</v>
      </c>
      <c r="T59" s="58" t="s">
        <v>1331</v>
      </c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</row>
    <row r="60" spans="1:63" ht="27" customHeight="1">
      <c r="A60" s="76" t="s">
        <v>215</v>
      </c>
      <c r="B60" s="47" t="s">
        <v>70</v>
      </c>
      <c r="C60" s="47" t="s">
        <v>71</v>
      </c>
      <c r="D60" s="102" t="s">
        <v>216</v>
      </c>
      <c r="E60" s="49" t="s">
        <v>24</v>
      </c>
      <c r="F60" s="50"/>
      <c r="G60" s="51"/>
      <c r="H60" s="179" t="s">
        <v>1208</v>
      </c>
      <c r="I60" s="53"/>
      <c r="J60" s="55" t="s">
        <v>217</v>
      </c>
      <c r="K60" s="54"/>
      <c r="L60" s="51"/>
      <c r="M60" s="179" t="s">
        <v>1208</v>
      </c>
      <c r="N60" s="87"/>
      <c r="O60" s="55" t="s">
        <v>217</v>
      </c>
      <c r="P60" s="56">
        <v>460</v>
      </c>
      <c r="Q60" s="57">
        <v>43880</v>
      </c>
      <c r="R60" s="57">
        <v>43880</v>
      </c>
      <c r="S60" s="56">
        <v>460</v>
      </c>
      <c r="T60" s="58" t="s">
        <v>1331</v>
      </c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</row>
    <row r="61" spans="1:63" ht="27" customHeight="1">
      <c r="A61" s="76" t="s">
        <v>218</v>
      </c>
      <c r="B61" s="47" t="s">
        <v>70</v>
      </c>
      <c r="C61" s="47" t="s">
        <v>71</v>
      </c>
      <c r="D61" s="102" t="s">
        <v>107</v>
      </c>
      <c r="E61" s="49" t="s">
        <v>24</v>
      </c>
      <c r="F61" s="50"/>
      <c r="G61" s="51"/>
      <c r="H61" s="182" t="s">
        <v>1186</v>
      </c>
      <c r="I61" s="75"/>
      <c r="J61" s="55" t="s">
        <v>113</v>
      </c>
      <c r="K61" s="54"/>
      <c r="L61" s="51"/>
      <c r="M61" s="179" t="s">
        <v>1186</v>
      </c>
      <c r="N61" s="87"/>
      <c r="O61" s="55" t="s">
        <v>113</v>
      </c>
      <c r="P61" s="56">
        <v>2043.1</v>
      </c>
      <c r="Q61" s="57">
        <v>43882</v>
      </c>
      <c r="R61" s="57">
        <v>43882</v>
      </c>
      <c r="S61" s="56">
        <v>2043.1</v>
      </c>
      <c r="T61" s="58" t="s">
        <v>1331</v>
      </c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</row>
    <row r="62" spans="1:63" ht="27" customHeight="1">
      <c r="A62" s="46" t="s">
        <v>220</v>
      </c>
      <c r="B62" s="47" t="s">
        <v>70</v>
      </c>
      <c r="C62" s="47" t="s">
        <v>71</v>
      </c>
      <c r="D62" s="100" t="s">
        <v>86</v>
      </c>
      <c r="E62" s="49" t="s">
        <v>24</v>
      </c>
      <c r="F62" s="50"/>
      <c r="G62" s="51"/>
      <c r="H62" s="181" t="s">
        <v>1209</v>
      </c>
      <c r="I62" s="53"/>
      <c r="J62" s="53" t="s">
        <v>221</v>
      </c>
      <c r="K62" s="54"/>
      <c r="L62" s="51"/>
      <c r="M62" s="179" t="s">
        <v>1209</v>
      </c>
      <c r="N62" s="87"/>
      <c r="O62" s="53" t="s">
        <v>221</v>
      </c>
      <c r="P62" s="56">
        <v>500</v>
      </c>
      <c r="Q62" s="57">
        <v>43882</v>
      </c>
      <c r="R62" s="57">
        <v>43911</v>
      </c>
      <c r="S62" s="56">
        <v>500</v>
      </c>
      <c r="T62" s="58" t="s">
        <v>1331</v>
      </c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</row>
    <row r="63" spans="1:63" ht="27" customHeight="1">
      <c r="A63" s="46" t="s">
        <v>233</v>
      </c>
      <c r="B63" s="47" t="s">
        <v>70</v>
      </c>
      <c r="C63" s="47" t="s">
        <v>71</v>
      </c>
      <c r="D63" s="100" t="s">
        <v>451</v>
      </c>
      <c r="E63" s="49" t="s">
        <v>24</v>
      </c>
      <c r="F63" s="50"/>
      <c r="G63" s="51"/>
      <c r="H63" s="183" t="s">
        <v>1210</v>
      </c>
      <c r="I63" s="53"/>
      <c r="J63" s="55" t="s">
        <v>234</v>
      </c>
      <c r="K63" s="54"/>
      <c r="L63" s="51"/>
      <c r="M63" s="179" t="s">
        <v>1210</v>
      </c>
      <c r="N63" s="87"/>
      <c r="O63" s="55" t="s">
        <v>234</v>
      </c>
      <c r="P63" s="56">
        <v>86.99</v>
      </c>
      <c r="Q63" s="57">
        <v>43885</v>
      </c>
      <c r="R63" s="57">
        <v>43885</v>
      </c>
      <c r="S63" s="56">
        <v>86.99</v>
      </c>
      <c r="T63" s="58" t="s">
        <v>1331</v>
      </c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</row>
    <row r="64" spans="1:63" ht="27" customHeight="1">
      <c r="A64" s="46" t="s">
        <v>230</v>
      </c>
      <c r="B64" s="47" t="s">
        <v>70</v>
      </c>
      <c r="C64" s="47" t="s">
        <v>71</v>
      </c>
      <c r="D64" s="100" t="s">
        <v>231</v>
      </c>
      <c r="E64" s="49" t="s">
        <v>24</v>
      </c>
      <c r="F64" s="50"/>
      <c r="G64" s="51"/>
      <c r="H64" s="182" t="s">
        <v>1190</v>
      </c>
      <c r="I64" s="53"/>
      <c r="J64" s="55" t="s">
        <v>130</v>
      </c>
      <c r="K64" s="54"/>
      <c r="L64" s="51"/>
      <c r="M64" s="179" t="s">
        <v>1190</v>
      </c>
      <c r="N64" s="87"/>
      <c r="O64" s="55" t="s">
        <v>130</v>
      </c>
      <c r="P64" s="56">
        <v>350</v>
      </c>
      <c r="Q64" s="57">
        <v>43885</v>
      </c>
      <c r="R64" s="57">
        <v>43885</v>
      </c>
      <c r="S64" s="56">
        <v>350</v>
      </c>
      <c r="T64" s="58" t="s">
        <v>1331</v>
      </c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</row>
    <row r="65" spans="1:63" ht="27" customHeight="1">
      <c r="A65" s="46" t="s">
        <v>228</v>
      </c>
      <c r="B65" s="47" t="s">
        <v>70</v>
      </c>
      <c r="C65" s="47" t="s">
        <v>71</v>
      </c>
      <c r="D65" s="100" t="s">
        <v>229</v>
      </c>
      <c r="E65" s="49" t="s">
        <v>24</v>
      </c>
      <c r="F65" s="50"/>
      <c r="G65" s="51"/>
      <c r="H65" s="183" t="s">
        <v>1201</v>
      </c>
      <c r="I65" s="53"/>
      <c r="J65" s="53" t="s">
        <v>444</v>
      </c>
      <c r="K65" s="54"/>
      <c r="L65" s="51"/>
      <c r="M65" s="179" t="s">
        <v>1201</v>
      </c>
      <c r="N65" s="87"/>
      <c r="O65" s="53" t="s">
        <v>444</v>
      </c>
      <c r="P65" s="56">
        <v>290.7</v>
      </c>
      <c r="Q65" s="57">
        <v>43885</v>
      </c>
      <c r="R65" s="57">
        <v>43885</v>
      </c>
      <c r="S65" s="56">
        <v>290.7</v>
      </c>
      <c r="T65" s="58" t="s">
        <v>1331</v>
      </c>
      <c r="U65" s="71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</row>
    <row r="66" spans="1:63" ht="27" customHeight="1">
      <c r="A66" s="46" t="s">
        <v>226</v>
      </c>
      <c r="B66" s="47" t="s">
        <v>70</v>
      </c>
      <c r="C66" s="47" t="s">
        <v>71</v>
      </c>
      <c r="D66" s="100" t="s">
        <v>172</v>
      </c>
      <c r="E66" s="49" t="s">
        <v>24</v>
      </c>
      <c r="F66" s="50"/>
      <c r="G66" s="51"/>
      <c r="H66" s="182" t="s">
        <v>1211</v>
      </c>
      <c r="I66" s="53"/>
      <c r="J66" s="53" t="s">
        <v>227</v>
      </c>
      <c r="K66" s="54"/>
      <c r="L66" s="51"/>
      <c r="M66" s="179" t="s">
        <v>1211</v>
      </c>
      <c r="N66" s="87"/>
      <c r="O66" s="53" t="s">
        <v>227</v>
      </c>
      <c r="P66" s="56">
        <v>1799.55</v>
      </c>
      <c r="Q66" s="57">
        <v>43885</v>
      </c>
      <c r="R66" s="57">
        <v>43885</v>
      </c>
      <c r="S66" s="56">
        <v>1799.55</v>
      </c>
      <c r="T66" s="58" t="s">
        <v>1331</v>
      </c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</row>
    <row r="67" spans="1:63" ht="27" customHeight="1">
      <c r="A67" s="46" t="s">
        <v>225</v>
      </c>
      <c r="B67" s="47" t="s">
        <v>70</v>
      </c>
      <c r="C67" s="47" t="s">
        <v>71</v>
      </c>
      <c r="D67" s="100" t="s">
        <v>172</v>
      </c>
      <c r="E67" s="49" t="s">
        <v>24</v>
      </c>
      <c r="F67" s="50"/>
      <c r="G67" s="51"/>
      <c r="H67" s="182" t="s">
        <v>1194</v>
      </c>
      <c r="I67" s="53"/>
      <c r="J67" s="55" t="s">
        <v>146</v>
      </c>
      <c r="K67" s="54"/>
      <c r="L67" s="51"/>
      <c r="M67" s="179" t="s">
        <v>1194</v>
      </c>
      <c r="N67" s="87"/>
      <c r="O67" s="55" t="s">
        <v>146</v>
      </c>
      <c r="P67" s="56">
        <v>1940.45</v>
      </c>
      <c r="Q67" s="57">
        <v>43885</v>
      </c>
      <c r="R67" s="57">
        <v>43885</v>
      </c>
      <c r="S67" s="56">
        <v>1940.45</v>
      </c>
      <c r="T67" s="58" t="s">
        <v>1331</v>
      </c>
      <c r="U67" s="71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</row>
    <row r="68" spans="1:63" ht="27" customHeight="1">
      <c r="A68" s="46" t="s">
        <v>222</v>
      </c>
      <c r="B68" s="47" t="s">
        <v>70</v>
      </c>
      <c r="C68" s="47" t="s">
        <v>71</v>
      </c>
      <c r="D68" s="100" t="s">
        <v>223</v>
      </c>
      <c r="E68" s="49" t="s">
        <v>24</v>
      </c>
      <c r="F68" s="50"/>
      <c r="G68" s="51"/>
      <c r="H68" s="182" t="s">
        <v>1212</v>
      </c>
      <c r="I68" s="53"/>
      <c r="J68" s="53" t="s">
        <v>224</v>
      </c>
      <c r="K68" s="54"/>
      <c r="L68" s="51"/>
      <c r="M68" s="179" t="s">
        <v>1212</v>
      </c>
      <c r="N68" s="87"/>
      <c r="O68" s="53" t="s">
        <v>224</v>
      </c>
      <c r="P68" s="56">
        <v>38</v>
      </c>
      <c r="Q68" s="57">
        <v>43885</v>
      </c>
      <c r="R68" s="57">
        <v>43885</v>
      </c>
      <c r="S68" s="56">
        <v>38</v>
      </c>
      <c r="T68" s="58" t="s">
        <v>1331</v>
      </c>
      <c r="U68" s="7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</row>
    <row r="69" spans="1:63" ht="33.75">
      <c r="A69" s="46" t="s">
        <v>452</v>
      </c>
      <c r="B69" s="47" t="s">
        <v>70</v>
      </c>
      <c r="C69" s="47" t="s">
        <v>71</v>
      </c>
      <c r="D69" s="102" t="s">
        <v>83</v>
      </c>
      <c r="E69" s="49" t="s">
        <v>27</v>
      </c>
      <c r="F69" s="76"/>
      <c r="G69" s="76"/>
      <c r="H69" s="181" t="s">
        <v>1175</v>
      </c>
      <c r="I69" s="75"/>
      <c r="J69" s="55" t="s">
        <v>84</v>
      </c>
      <c r="K69" s="54"/>
      <c r="L69" s="51"/>
      <c r="M69" s="179" t="s">
        <v>1175</v>
      </c>
      <c r="N69" s="87"/>
      <c r="O69" s="55" t="s">
        <v>84</v>
      </c>
      <c r="P69" s="56">
        <v>4239.78</v>
      </c>
      <c r="Q69" s="57">
        <v>43885</v>
      </c>
      <c r="R69" s="57">
        <v>43893</v>
      </c>
      <c r="S69" s="56">
        <v>4239.78</v>
      </c>
      <c r="T69" s="58" t="s">
        <v>1331</v>
      </c>
      <c r="U69" s="71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</row>
    <row r="70" spans="1:63" ht="27" customHeight="1">
      <c r="A70" s="76" t="s">
        <v>235</v>
      </c>
      <c r="B70" s="47" t="s">
        <v>70</v>
      </c>
      <c r="C70" s="47" t="s">
        <v>71</v>
      </c>
      <c r="D70" s="102" t="s">
        <v>236</v>
      </c>
      <c r="E70" s="49" t="s">
        <v>24</v>
      </c>
      <c r="F70" s="50"/>
      <c r="G70" s="51"/>
      <c r="H70" s="180" t="s">
        <v>1174</v>
      </c>
      <c r="I70" s="76"/>
      <c r="J70" s="55" t="s">
        <v>80</v>
      </c>
      <c r="K70" s="76"/>
      <c r="L70" s="76"/>
      <c r="M70" s="179" t="s">
        <v>1174</v>
      </c>
      <c r="N70" s="87"/>
      <c r="O70" s="55" t="s">
        <v>80</v>
      </c>
      <c r="P70" s="56">
        <v>430</v>
      </c>
      <c r="Q70" s="57">
        <v>43885</v>
      </c>
      <c r="R70" s="57">
        <v>43885</v>
      </c>
      <c r="S70" s="56">
        <v>430</v>
      </c>
      <c r="T70" s="58" t="s">
        <v>1331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</row>
    <row r="71" spans="1:63" ht="27" customHeight="1">
      <c r="A71" s="76" t="s">
        <v>238</v>
      </c>
      <c r="B71" s="47" t="s">
        <v>70</v>
      </c>
      <c r="C71" s="47" t="s">
        <v>71</v>
      </c>
      <c r="D71" s="102" t="s">
        <v>96</v>
      </c>
      <c r="E71" s="49" t="s">
        <v>24</v>
      </c>
      <c r="F71" s="50"/>
      <c r="G71" s="51"/>
      <c r="H71" s="182" t="s">
        <v>1213</v>
      </c>
      <c r="I71" s="53"/>
      <c r="J71" s="55" t="s">
        <v>239</v>
      </c>
      <c r="K71" s="54"/>
      <c r="L71" s="51"/>
      <c r="M71" s="179" t="s">
        <v>1213</v>
      </c>
      <c r="N71" s="87"/>
      <c r="O71" s="55" t="s">
        <v>239</v>
      </c>
      <c r="P71" s="56">
        <v>190.3</v>
      </c>
      <c r="Q71" s="57">
        <v>43885</v>
      </c>
      <c r="R71" s="57">
        <v>43885</v>
      </c>
      <c r="S71" s="56">
        <v>190.3</v>
      </c>
      <c r="T71" s="58" t="s">
        <v>1331</v>
      </c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</row>
    <row r="72" spans="1:63" ht="27" customHeight="1">
      <c r="A72" s="46" t="s">
        <v>240</v>
      </c>
      <c r="B72" s="47" t="s">
        <v>70</v>
      </c>
      <c r="C72" s="47" t="s">
        <v>71</v>
      </c>
      <c r="D72" s="100" t="s">
        <v>241</v>
      </c>
      <c r="E72" s="49" t="s">
        <v>24</v>
      </c>
      <c r="F72" s="50"/>
      <c r="G72" s="51"/>
      <c r="H72" s="183" t="s">
        <v>1205</v>
      </c>
      <c r="I72" s="53"/>
      <c r="J72" s="55" t="s">
        <v>185</v>
      </c>
      <c r="K72" s="54"/>
      <c r="L72" s="51"/>
      <c r="M72" s="179" t="s">
        <v>1205</v>
      </c>
      <c r="N72" s="87"/>
      <c r="O72" s="55" t="s">
        <v>185</v>
      </c>
      <c r="P72" s="56">
        <v>39600</v>
      </c>
      <c r="Q72" s="57">
        <v>43886</v>
      </c>
      <c r="R72" s="57">
        <v>43915</v>
      </c>
      <c r="S72" s="56">
        <f>29700+9900</f>
        <v>39600</v>
      </c>
      <c r="T72" s="58" t="s">
        <v>1331</v>
      </c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</row>
    <row r="73" spans="1:63" ht="27" customHeight="1">
      <c r="A73" s="76" t="s">
        <v>242</v>
      </c>
      <c r="B73" s="47" t="s">
        <v>70</v>
      </c>
      <c r="C73" s="47" t="s">
        <v>71</v>
      </c>
      <c r="D73" s="102" t="s">
        <v>124</v>
      </c>
      <c r="E73" s="49" t="s">
        <v>24</v>
      </c>
      <c r="F73" s="50"/>
      <c r="G73" s="51"/>
      <c r="H73" s="182" t="s">
        <v>1186</v>
      </c>
      <c r="I73" s="75"/>
      <c r="J73" s="55" t="s">
        <v>113</v>
      </c>
      <c r="K73" s="54"/>
      <c r="L73" s="51"/>
      <c r="M73" s="179" t="s">
        <v>1186</v>
      </c>
      <c r="N73" s="87"/>
      <c r="O73" s="55" t="s">
        <v>113</v>
      </c>
      <c r="P73" s="56">
        <v>594.84</v>
      </c>
      <c r="Q73" s="57">
        <v>43886</v>
      </c>
      <c r="R73" s="57">
        <v>43886</v>
      </c>
      <c r="S73" s="56">
        <v>594.84</v>
      </c>
      <c r="T73" s="58" t="s">
        <v>1331</v>
      </c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</row>
    <row r="74" spans="1:63" ht="27" customHeight="1">
      <c r="A74" s="76" t="s">
        <v>244</v>
      </c>
      <c r="B74" s="47" t="s">
        <v>70</v>
      </c>
      <c r="C74" s="47" t="s">
        <v>71</v>
      </c>
      <c r="D74" s="102" t="s">
        <v>135</v>
      </c>
      <c r="E74" s="49" t="s">
        <v>24</v>
      </c>
      <c r="F74" s="50"/>
      <c r="G74" s="51"/>
      <c r="H74" s="183" t="s">
        <v>1191</v>
      </c>
      <c r="I74" s="53"/>
      <c r="J74" s="55" t="s">
        <v>136</v>
      </c>
      <c r="K74" s="54"/>
      <c r="L74" s="51"/>
      <c r="M74" s="179" t="s">
        <v>1191</v>
      </c>
      <c r="N74" s="87"/>
      <c r="O74" s="55" t="s">
        <v>136</v>
      </c>
      <c r="P74" s="56">
        <v>1745</v>
      </c>
      <c r="Q74" s="57">
        <v>43886</v>
      </c>
      <c r="R74" s="57">
        <v>43886</v>
      </c>
      <c r="S74" s="56">
        <v>1745</v>
      </c>
      <c r="T74" s="58" t="s">
        <v>1331</v>
      </c>
      <c r="U74" s="7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</row>
    <row r="75" spans="1:63" ht="27" customHeight="1">
      <c r="A75" s="76" t="s">
        <v>453</v>
      </c>
      <c r="B75" s="47" t="s">
        <v>70</v>
      </c>
      <c r="C75" s="47" t="s">
        <v>71</v>
      </c>
      <c r="D75" s="102" t="s">
        <v>107</v>
      </c>
      <c r="E75" s="49" t="s">
        <v>24</v>
      </c>
      <c r="F75" s="50"/>
      <c r="G75" s="51"/>
      <c r="H75" s="182" t="s">
        <v>1214</v>
      </c>
      <c r="I75" s="53"/>
      <c r="J75" s="55" t="s">
        <v>454</v>
      </c>
      <c r="K75" s="54"/>
      <c r="L75" s="51"/>
      <c r="M75" s="179" t="s">
        <v>1214</v>
      </c>
      <c r="N75" s="87"/>
      <c r="O75" s="55" t="s">
        <v>454</v>
      </c>
      <c r="P75" s="56">
        <v>1618.92</v>
      </c>
      <c r="Q75" s="57">
        <v>43886</v>
      </c>
      <c r="R75" s="57">
        <v>43886</v>
      </c>
      <c r="S75" s="56">
        <v>1618.92</v>
      </c>
      <c r="T75" s="58" t="s">
        <v>1331</v>
      </c>
      <c r="U75" s="7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</row>
    <row r="76" spans="1:63" ht="27" customHeight="1">
      <c r="A76" s="76" t="s">
        <v>246</v>
      </c>
      <c r="B76" s="47" t="s">
        <v>70</v>
      </c>
      <c r="C76" s="47" t="s">
        <v>71</v>
      </c>
      <c r="D76" s="102" t="s">
        <v>124</v>
      </c>
      <c r="E76" s="49" t="s">
        <v>24</v>
      </c>
      <c r="F76" s="50"/>
      <c r="G76" s="51"/>
      <c r="H76" s="182" t="s">
        <v>1190</v>
      </c>
      <c r="I76" s="53"/>
      <c r="J76" s="55" t="s">
        <v>130</v>
      </c>
      <c r="K76" s="54"/>
      <c r="L76" s="51"/>
      <c r="M76" s="179" t="s">
        <v>1190</v>
      </c>
      <c r="N76" s="87"/>
      <c r="O76" s="55" t="s">
        <v>130</v>
      </c>
      <c r="P76" s="56">
        <v>700</v>
      </c>
      <c r="Q76" s="57">
        <v>43886</v>
      </c>
      <c r="R76" s="57">
        <v>43886</v>
      </c>
      <c r="S76" s="56">
        <v>700</v>
      </c>
      <c r="T76" s="58" t="s">
        <v>1331</v>
      </c>
      <c r="U76" s="7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</row>
    <row r="77" spans="1:63" ht="27" customHeight="1">
      <c r="A77" s="76" t="s">
        <v>248</v>
      </c>
      <c r="B77" s="47" t="s">
        <v>70</v>
      </c>
      <c r="C77" s="47" t="s">
        <v>71</v>
      </c>
      <c r="D77" s="102" t="s">
        <v>107</v>
      </c>
      <c r="E77" s="49" t="s">
        <v>24</v>
      </c>
      <c r="F77" s="50"/>
      <c r="G77" s="51"/>
      <c r="H77" s="182" t="s">
        <v>1192</v>
      </c>
      <c r="I77" s="53"/>
      <c r="J77" s="55" t="s">
        <v>139</v>
      </c>
      <c r="K77" s="54"/>
      <c r="L77" s="51"/>
      <c r="M77" s="179" t="s">
        <v>1192</v>
      </c>
      <c r="N77" s="87"/>
      <c r="O77" s="55" t="s">
        <v>139</v>
      </c>
      <c r="P77" s="56">
        <v>1284.23</v>
      </c>
      <c r="Q77" s="57">
        <v>43886</v>
      </c>
      <c r="R77" s="57">
        <v>43886</v>
      </c>
      <c r="S77" s="56">
        <v>1284.23</v>
      </c>
      <c r="T77" s="58" t="s">
        <v>1331</v>
      </c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</row>
    <row r="78" spans="1:63" ht="27" customHeight="1">
      <c r="A78" s="46" t="s">
        <v>257</v>
      </c>
      <c r="B78" s="47" t="s">
        <v>70</v>
      </c>
      <c r="C78" s="47" t="s">
        <v>71</v>
      </c>
      <c r="D78" s="100" t="s">
        <v>255</v>
      </c>
      <c r="E78" s="49" t="s">
        <v>24</v>
      </c>
      <c r="F78" s="50"/>
      <c r="G78" s="51"/>
      <c r="H78" s="182" t="s">
        <v>1215</v>
      </c>
      <c r="I78" s="53"/>
      <c r="J78" s="53" t="s">
        <v>256</v>
      </c>
      <c r="K78" s="54"/>
      <c r="L78" s="51"/>
      <c r="M78" s="179" t="s">
        <v>1215</v>
      </c>
      <c r="N78" s="87"/>
      <c r="O78" s="53" t="s">
        <v>256</v>
      </c>
      <c r="P78" s="56">
        <v>1080</v>
      </c>
      <c r="Q78" s="57">
        <v>43886</v>
      </c>
      <c r="R78" s="57">
        <v>43886</v>
      </c>
      <c r="S78" s="56">
        <v>1080</v>
      </c>
      <c r="T78" s="58" t="s">
        <v>1331</v>
      </c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</row>
    <row r="79" spans="1:63" ht="27" customHeight="1">
      <c r="A79" s="76" t="s">
        <v>250</v>
      </c>
      <c r="B79" s="47" t="s">
        <v>70</v>
      </c>
      <c r="C79" s="47" t="s">
        <v>71</v>
      </c>
      <c r="D79" s="102" t="s">
        <v>251</v>
      </c>
      <c r="E79" s="49" t="s">
        <v>24</v>
      </c>
      <c r="F79" s="50"/>
      <c r="G79" s="51"/>
      <c r="H79" s="188" t="s">
        <v>1216</v>
      </c>
      <c r="I79" s="53"/>
      <c r="J79" s="55" t="s">
        <v>252</v>
      </c>
      <c r="K79" s="54"/>
      <c r="L79" s="51"/>
      <c r="M79" s="179" t="s">
        <v>1216</v>
      </c>
      <c r="N79" s="87"/>
      <c r="O79" s="55" t="s">
        <v>252</v>
      </c>
      <c r="P79" s="56">
        <v>684</v>
      </c>
      <c r="Q79" s="57">
        <v>43886</v>
      </c>
      <c r="R79" s="57">
        <v>43887</v>
      </c>
      <c r="S79" s="56">
        <v>684</v>
      </c>
      <c r="T79" s="58" t="s">
        <v>1331</v>
      </c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</row>
    <row r="80" spans="1:63" ht="27" customHeight="1">
      <c r="A80" s="46" t="s">
        <v>455</v>
      </c>
      <c r="B80" s="47" t="s">
        <v>70</v>
      </c>
      <c r="C80" s="47" t="s">
        <v>71</v>
      </c>
      <c r="D80" s="100" t="s">
        <v>253</v>
      </c>
      <c r="E80" s="49" t="s">
        <v>24</v>
      </c>
      <c r="F80" s="50"/>
      <c r="G80" s="51"/>
      <c r="H80" s="181" t="s">
        <v>1217</v>
      </c>
      <c r="I80" s="53"/>
      <c r="J80" s="55" t="s">
        <v>254</v>
      </c>
      <c r="K80" s="54"/>
      <c r="L80" s="51"/>
      <c r="M80" s="179" t="s">
        <v>1217</v>
      </c>
      <c r="N80" s="87"/>
      <c r="O80" s="55" t="s">
        <v>254</v>
      </c>
      <c r="P80" s="56">
        <v>1230</v>
      </c>
      <c r="Q80" s="57">
        <v>43886</v>
      </c>
      <c r="R80" s="57">
        <v>43886</v>
      </c>
      <c r="S80" s="56">
        <v>1230</v>
      </c>
      <c r="T80" s="58" t="s">
        <v>1331</v>
      </c>
      <c r="U80" s="71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</row>
    <row r="81" spans="1:63" ht="27" customHeight="1">
      <c r="A81" s="46" t="s">
        <v>273</v>
      </c>
      <c r="B81" s="47" t="s">
        <v>70</v>
      </c>
      <c r="C81" s="47" t="s">
        <v>71</v>
      </c>
      <c r="D81" s="100" t="s">
        <v>278</v>
      </c>
      <c r="E81" s="49" t="s">
        <v>24</v>
      </c>
      <c r="F81" s="50"/>
      <c r="G81" s="51"/>
      <c r="H81" s="189">
        <v>13716381002</v>
      </c>
      <c r="I81" s="53"/>
      <c r="J81" s="53" t="s">
        <v>276</v>
      </c>
      <c r="K81" s="54"/>
      <c r="L81" s="51"/>
      <c r="M81" s="179">
        <v>13716381002</v>
      </c>
      <c r="N81" s="87"/>
      <c r="O81" s="53" t="s">
        <v>276</v>
      </c>
      <c r="P81" s="56">
        <v>3000</v>
      </c>
      <c r="Q81" s="57">
        <v>43887</v>
      </c>
      <c r="R81" s="57">
        <v>44196</v>
      </c>
      <c r="S81" s="56">
        <v>3000</v>
      </c>
      <c r="T81" s="58" t="s">
        <v>1331</v>
      </c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</row>
    <row r="82" spans="1:63" ht="27" customHeight="1">
      <c r="A82" s="76" t="s">
        <v>258</v>
      </c>
      <c r="B82" s="47" t="s">
        <v>70</v>
      </c>
      <c r="C82" s="47" t="s">
        <v>71</v>
      </c>
      <c r="D82" s="102" t="s">
        <v>124</v>
      </c>
      <c r="E82" s="49" t="s">
        <v>24</v>
      </c>
      <c r="F82" s="50"/>
      <c r="G82" s="51"/>
      <c r="H82" s="183" t="s">
        <v>1185</v>
      </c>
      <c r="I82" s="53"/>
      <c r="J82" s="55" t="s">
        <v>108</v>
      </c>
      <c r="K82" s="54"/>
      <c r="L82" s="51"/>
      <c r="M82" s="179" t="s">
        <v>1185</v>
      </c>
      <c r="N82" s="87"/>
      <c r="O82" s="55" t="s">
        <v>108</v>
      </c>
      <c r="P82" s="56">
        <v>732.8</v>
      </c>
      <c r="Q82" s="57">
        <v>43887</v>
      </c>
      <c r="R82" s="57">
        <v>43887</v>
      </c>
      <c r="S82" s="56">
        <v>732.8</v>
      </c>
      <c r="T82" s="58" t="s">
        <v>1331</v>
      </c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</row>
    <row r="83" spans="1:63" ht="27" customHeight="1">
      <c r="A83" s="76" t="s">
        <v>260</v>
      </c>
      <c r="B83" s="47" t="s">
        <v>70</v>
      </c>
      <c r="C83" s="47" t="s">
        <v>71</v>
      </c>
      <c r="D83" s="102" t="s">
        <v>151</v>
      </c>
      <c r="E83" s="49" t="s">
        <v>24</v>
      </c>
      <c r="F83" s="50"/>
      <c r="G83" s="51"/>
      <c r="H83" s="184" t="s">
        <v>1198</v>
      </c>
      <c r="I83" s="53"/>
      <c r="J83" s="55" t="s">
        <v>157</v>
      </c>
      <c r="K83" s="54"/>
      <c r="L83" s="51"/>
      <c r="M83" s="179" t="s">
        <v>1198</v>
      </c>
      <c r="N83" s="87"/>
      <c r="O83" s="55" t="s">
        <v>157</v>
      </c>
      <c r="P83" s="56">
        <v>645.2</v>
      </c>
      <c r="Q83" s="57">
        <v>43887</v>
      </c>
      <c r="R83" s="57">
        <v>43887</v>
      </c>
      <c r="S83" s="56">
        <v>645.2</v>
      </c>
      <c r="T83" s="58" t="s">
        <v>1331</v>
      </c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</row>
    <row r="84" spans="1:63" ht="27" customHeight="1">
      <c r="A84" s="46" t="s">
        <v>274</v>
      </c>
      <c r="B84" s="47" t="s">
        <v>70</v>
      </c>
      <c r="C84" s="47" t="s">
        <v>71</v>
      </c>
      <c r="D84" s="100" t="s">
        <v>275</v>
      </c>
      <c r="E84" s="49" t="s">
        <v>24</v>
      </c>
      <c r="F84" s="50"/>
      <c r="G84" s="51"/>
      <c r="H84" s="190" t="s">
        <v>1218</v>
      </c>
      <c r="I84" s="53"/>
      <c r="J84" s="53" t="s">
        <v>277</v>
      </c>
      <c r="K84" s="54"/>
      <c r="L84" s="51"/>
      <c r="M84" s="179" t="s">
        <v>1218</v>
      </c>
      <c r="N84" s="87"/>
      <c r="O84" s="53" t="s">
        <v>277</v>
      </c>
      <c r="P84" s="56">
        <v>3500</v>
      </c>
      <c r="Q84" s="57">
        <v>43887</v>
      </c>
      <c r="R84" s="57">
        <v>43948</v>
      </c>
      <c r="S84" s="56">
        <f>1050</f>
        <v>1050</v>
      </c>
      <c r="T84" s="58" t="s">
        <v>1331</v>
      </c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</row>
    <row r="85" spans="1:63" ht="27" customHeight="1">
      <c r="A85" s="76" t="s">
        <v>262</v>
      </c>
      <c r="B85" s="47" t="s">
        <v>70</v>
      </c>
      <c r="C85" s="47" t="s">
        <v>71</v>
      </c>
      <c r="D85" s="102" t="s">
        <v>263</v>
      </c>
      <c r="E85" s="49" t="s">
        <v>24</v>
      </c>
      <c r="F85" s="50"/>
      <c r="G85" s="51"/>
      <c r="H85" s="183" t="s">
        <v>1193</v>
      </c>
      <c r="I85" s="53"/>
      <c r="J85" s="55" t="s">
        <v>143</v>
      </c>
      <c r="K85" s="54"/>
      <c r="L85" s="51"/>
      <c r="M85" s="179" t="s">
        <v>1193</v>
      </c>
      <c r="N85" s="87"/>
      <c r="O85" s="55" t="s">
        <v>143</v>
      </c>
      <c r="P85" s="56">
        <v>51</v>
      </c>
      <c r="Q85" s="57">
        <v>43888</v>
      </c>
      <c r="R85" s="57">
        <v>43888</v>
      </c>
      <c r="S85" s="56">
        <v>51</v>
      </c>
      <c r="T85" s="58" t="s">
        <v>1331</v>
      </c>
      <c r="U85" s="71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</row>
    <row r="86" spans="1:63" ht="27.75" customHeight="1">
      <c r="A86" s="76" t="s">
        <v>265</v>
      </c>
      <c r="B86" s="47" t="s">
        <v>70</v>
      </c>
      <c r="C86" s="47" t="s">
        <v>71</v>
      </c>
      <c r="D86" s="102" t="s">
        <v>107</v>
      </c>
      <c r="E86" s="49" t="s">
        <v>24</v>
      </c>
      <c r="F86" s="50"/>
      <c r="G86" s="51"/>
      <c r="H86" s="182" t="s">
        <v>1194</v>
      </c>
      <c r="I86" s="53"/>
      <c r="J86" s="55" t="s">
        <v>146</v>
      </c>
      <c r="K86" s="54"/>
      <c r="L86" s="51"/>
      <c r="M86" s="179" t="s">
        <v>1194</v>
      </c>
      <c r="N86" s="87"/>
      <c r="O86" s="55" t="s">
        <v>146</v>
      </c>
      <c r="P86" s="56">
        <v>316.52</v>
      </c>
      <c r="Q86" s="57">
        <v>43889</v>
      </c>
      <c r="R86" s="57">
        <v>43889</v>
      </c>
      <c r="S86" s="56">
        <v>316.52</v>
      </c>
      <c r="T86" s="58" t="s">
        <v>1331</v>
      </c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</row>
    <row r="87" spans="1:63" ht="27" customHeight="1">
      <c r="A87" s="76" t="s">
        <v>267</v>
      </c>
      <c r="B87" s="47" t="s">
        <v>70</v>
      </c>
      <c r="C87" s="47" t="s">
        <v>71</v>
      </c>
      <c r="D87" s="102" t="s">
        <v>124</v>
      </c>
      <c r="E87" s="49" t="s">
        <v>24</v>
      </c>
      <c r="F87" s="50"/>
      <c r="G87" s="51"/>
      <c r="H87" s="182" t="s">
        <v>1194</v>
      </c>
      <c r="I87" s="53"/>
      <c r="J87" s="55" t="s">
        <v>146</v>
      </c>
      <c r="K87" s="54"/>
      <c r="L87" s="51"/>
      <c r="M87" s="179" t="s">
        <v>1194</v>
      </c>
      <c r="N87" s="58"/>
      <c r="O87" s="55" t="s">
        <v>146</v>
      </c>
      <c r="P87" s="56">
        <v>1840.08</v>
      </c>
      <c r="Q87" s="57">
        <v>43889</v>
      </c>
      <c r="R87" s="57">
        <v>43889</v>
      </c>
      <c r="S87" s="56">
        <v>1840.08</v>
      </c>
      <c r="T87" s="58" t="s">
        <v>1331</v>
      </c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</row>
    <row r="88" spans="1:63" ht="27" customHeight="1">
      <c r="A88" s="76" t="s">
        <v>269</v>
      </c>
      <c r="B88" s="47" t="s">
        <v>70</v>
      </c>
      <c r="C88" s="47" t="s">
        <v>71</v>
      </c>
      <c r="D88" s="102" t="s">
        <v>270</v>
      </c>
      <c r="E88" s="49" t="s">
        <v>24</v>
      </c>
      <c r="F88" s="50"/>
      <c r="G88" s="51"/>
      <c r="H88" s="191" t="s">
        <v>1219</v>
      </c>
      <c r="I88" s="53"/>
      <c r="J88" s="55" t="s">
        <v>271</v>
      </c>
      <c r="K88" s="54"/>
      <c r="L88" s="51"/>
      <c r="M88" s="179" t="s">
        <v>1219</v>
      </c>
      <c r="N88" s="87"/>
      <c r="O88" s="55" t="s">
        <v>271</v>
      </c>
      <c r="P88" s="56">
        <v>310</v>
      </c>
      <c r="Q88" s="57">
        <v>43889</v>
      </c>
      <c r="R88" s="57">
        <v>43889</v>
      </c>
      <c r="S88" s="56">
        <v>310</v>
      </c>
      <c r="T88" s="58" t="s">
        <v>1331</v>
      </c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</row>
    <row r="89" spans="1:63" ht="27" customHeight="1">
      <c r="A89" s="46" t="s">
        <v>279</v>
      </c>
      <c r="B89" s="47" t="s">
        <v>70</v>
      </c>
      <c r="C89" s="47" t="s">
        <v>71</v>
      </c>
      <c r="D89" s="100" t="s">
        <v>83</v>
      </c>
      <c r="E89" s="49" t="s">
        <v>27</v>
      </c>
      <c r="F89" s="50"/>
      <c r="G89" s="51"/>
      <c r="H89" s="181" t="s">
        <v>1175</v>
      </c>
      <c r="I89" s="75"/>
      <c r="J89" s="55" t="s">
        <v>84</v>
      </c>
      <c r="K89" s="54"/>
      <c r="L89" s="51"/>
      <c r="M89" s="179" t="s">
        <v>1175</v>
      </c>
      <c r="N89" s="87"/>
      <c r="O89" s="55" t="s">
        <v>84</v>
      </c>
      <c r="P89" s="56">
        <v>4168.86</v>
      </c>
      <c r="Q89" s="57">
        <v>43892</v>
      </c>
      <c r="R89" s="57">
        <v>43900</v>
      </c>
      <c r="S89" s="56">
        <v>4168.86</v>
      </c>
      <c r="T89" s="58" t="s">
        <v>1331</v>
      </c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</row>
    <row r="90" spans="1:63" ht="27" customHeight="1">
      <c r="A90" s="76" t="s">
        <v>280</v>
      </c>
      <c r="B90" s="47" t="s">
        <v>70</v>
      </c>
      <c r="C90" s="47" t="s">
        <v>71</v>
      </c>
      <c r="D90" s="102" t="s">
        <v>107</v>
      </c>
      <c r="E90" s="49" t="s">
        <v>24</v>
      </c>
      <c r="F90" s="50"/>
      <c r="G90" s="51"/>
      <c r="H90" s="179" t="s">
        <v>1220</v>
      </c>
      <c r="I90" s="53"/>
      <c r="J90" s="55" t="s">
        <v>281</v>
      </c>
      <c r="K90" s="54"/>
      <c r="L90" s="51"/>
      <c r="M90" s="179" t="s">
        <v>1220</v>
      </c>
      <c r="N90" s="87"/>
      <c r="O90" s="55" t="s">
        <v>281</v>
      </c>
      <c r="P90" s="56">
        <v>22.7</v>
      </c>
      <c r="Q90" s="57">
        <v>43894</v>
      </c>
      <c r="R90" s="57">
        <v>43894</v>
      </c>
      <c r="S90" s="56">
        <v>22.7</v>
      </c>
      <c r="T90" s="58" t="s">
        <v>1331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</row>
    <row r="91" spans="1:63" ht="27" customHeight="1">
      <c r="A91" s="46" t="s">
        <v>287</v>
      </c>
      <c r="B91" s="47" t="s">
        <v>70</v>
      </c>
      <c r="C91" s="47" t="s">
        <v>71</v>
      </c>
      <c r="D91" s="100" t="s">
        <v>288</v>
      </c>
      <c r="E91" s="49" t="s">
        <v>24</v>
      </c>
      <c r="F91" s="50"/>
      <c r="G91" s="51"/>
      <c r="H91" s="182" t="s">
        <v>1190</v>
      </c>
      <c r="I91" s="53"/>
      <c r="J91" s="55" t="s">
        <v>130</v>
      </c>
      <c r="K91" s="54"/>
      <c r="L91" s="51"/>
      <c r="M91" s="179" t="s">
        <v>1190</v>
      </c>
      <c r="N91" s="87"/>
      <c r="O91" s="55" t="s">
        <v>130</v>
      </c>
      <c r="P91" s="56">
        <v>4400</v>
      </c>
      <c r="Q91" s="57">
        <v>43895</v>
      </c>
      <c r="R91" s="57">
        <v>43900</v>
      </c>
      <c r="S91" s="56">
        <v>4400</v>
      </c>
      <c r="T91" s="58" t="s">
        <v>1331</v>
      </c>
      <c r="U91" s="71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</row>
    <row r="92" spans="1:63" ht="27" customHeight="1">
      <c r="A92" s="46" t="s">
        <v>282</v>
      </c>
      <c r="B92" s="47" t="s">
        <v>70</v>
      </c>
      <c r="C92" s="47" t="s">
        <v>71</v>
      </c>
      <c r="D92" s="102" t="s">
        <v>345</v>
      </c>
      <c r="E92" s="49" t="s">
        <v>24</v>
      </c>
      <c r="F92" s="50"/>
      <c r="G92" s="51"/>
      <c r="H92" s="183" t="s">
        <v>1185</v>
      </c>
      <c r="I92" s="53"/>
      <c r="J92" s="53" t="s">
        <v>108</v>
      </c>
      <c r="K92" s="54"/>
      <c r="L92" s="51"/>
      <c r="M92" s="179" t="s">
        <v>1185</v>
      </c>
      <c r="N92" s="87"/>
      <c r="O92" s="53" t="s">
        <v>108</v>
      </c>
      <c r="P92" s="56">
        <v>1422.64</v>
      </c>
      <c r="Q92" s="57">
        <v>43895</v>
      </c>
      <c r="R92" s="57">
        <v>43900</v>
      </c>
      <c r="S92" s="56">
        <v>1422.64</v>
      </c>
      <c r="T92" s="58" t="s">
        <v>1331</v>
      </c>
      <c r="U92" s="71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</row>
    <row r="93" spans="1:63" ht="27" customHeight="1">
      <c r="A93" s="46" t="s">
        <v>283</v>
      </c>
      <c r="B93" s="47" t="s">
        <v>70</v>
      </c>
      <c r="C93" s="47" t="s">
        <v>71</v>
      </c>
      <c r="D93" s="100" t="s">
        <v>169</v>
      </c>
      <c r="E93" s="49" t="s">
        <v>24</v>
      </c>
      <c r="F93" s="50"/>
      <c r="G93" s="51"/>
      <c r="H93" s="180" t="s">
        <v>1221</v>
      </c>
      <c r="I93" s="53"/>
      <c r="J93" s="55" t="s">
        <v>284</v>
      </c>
      <c r="K93" s="54"/>
      <c r="L93" s="51"/>
      <c r="M93" s="179" t="s">
        <v>1221</v>
      </c>
      <c r="N93" s="87"/>
      <c r="O93" s="55" t="s">
        <v>284</v>
      </c>
      <c r="P93" s="56">
        <v>326.81</v>
      </c>
      <c r="Q93" s="57">
        <v>43895</v>
      </c>
      <c r="R93" s="57">
        <v>43900</v>
      </c>
      <c r="S93" s="56">
        <v>326.81</v>
      </c>
      <c r="T93" s="58" t="s">
        <v>1331</v>
      </c>
      <c r="U93" s="71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</row>
    <row r="94" spans="1:63" ht="27" customHeight="1">
      <c r="A94" s="46" t="s">
        <v>285</v>
      </c>
      <c r="B94" s="47" t="s">
        <v>70</v>
      </c>
      <c r="C94" s="47" t="s">
        <v>71</v>
      </c>
      <c r="D94" s="100" t="s">
        <v>172</v>
      </c>
      <c r="E94" s="49" t="s">
        <v>27</v>
      </c>
      <c r="F94" s="50"/>
      <c r="G94" s="51"/>
      <c r="H94" s="181" t="s">
        <v>1222</v>
      </c>
      <c r="I94" s="53"/>
      <c r="J94" s="53" t="s">
        <v>232</v>
      </c>
      <c r="K94" s="54"/>
      <c r="L94" s="51"/>
      <c r="M94" s="179" t="s">
        <v>1222</v>
      </c>
      <c r="N94" s="87"/>
      <c r="O94" s="53" t="s">
        <v>232</v>
      </c>
      <c r="P94" s="56">
        <v>45.08</v>
      </c>
      <c r="Q94" s="57">
        <v>43895</v>
      </c>
      <c r="R94" s="57">
        <v>43900</v>
      </c>
      <c r="S94" s="56">
        <v>45.08</v>
      </c>
      <c r="T94" s="58" t="s">
        <v>1331</v>
      </c>
      <c r="U94" s="71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</row>
    <row r="95" spans="1:63" ht="27" customHeight="1">
      <c r="A95" s="46" t="s">
        <v>286</v>
      </c>
      <c r="B95" s="47" t="s">
        <v>70</v>
      </c>
      <c r="C95" s="47" t="s">
        <v>71</v>
      </c>
      <c r="D95" s="100" t="s">
        <v>172</v>
      </c>
      <c r="E95" s="49" t="s">
        <v>24</v>
      </c>
      <c r="F95" s="50"/>
      <c r="G95" s="51"/>
      <c r="H95" s="182" t="s">
        <v>1194</v>
      </c>
      <c r="I95" s="53"/>
      <c r="J95" s="55" t="s">
        <v>146</v>
      </c>
      <c r="K95" s="54"/>
      <c r="L95" s="51"/>
      <c r="M95" s="179" t="s">
        <v>1194</v>
      </c>
      <c r="N95" s="87"/>
      <c r="O95" s="55" t="s">
        <v>146</v>
      </c>
      <c r="P95" s="56">
        <v>548.38</v>
      </c>
      <c r="Q95" s="57">
        <v>43895</v>
      </c>
      <c r="R95" s="57">
        <v>43900</v>
      </c>
      <c r="S95" s="56">
        <v>548.38</v>
      </c>
      <c r="T95" s="58" t="s">
        <v>1331</v>
      </c>
      <c r="U95" s="71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</row>
    <row r="96" spans="1:63" ht="27" customHeight="1">
      <c r="A96" s="46" t="s">
        <v>456</v>
      </c>
      <c r="B96" s="47" t="s">
        <v>70</v>
      </c>
      <c r="C96" s="47" t="s">
        <v>71</v>
      </c>
      <c r="D96" s="100" t="s">
        <v>289</v>
      </c>
      <c r="E96" s="49" t="s">
        <v>24</v>
      </c>
      <c r="F96" s="50"/>
      <c r="G96" s="51"/>
      <c r="H96" s="180" t="s">
        <v>1223</v>
      </c>
      <c r="I96" s="53"/>
      <c r="J96" s="53" t="s">
        <v>290</v>
      </c>
      <c r="K96" s="54"/>
      <c r="L96" s="51"/>
      <c r="M96" s="179" t="s">
        <v>1223</v>
      </c>
      <c r="N96" s="87"/>
      <c r="O96" s="53" t="s">
        <v>290</v>
      </c>
      <c r="P96" s="56">
        <v>150</v>
      </c>
      <c r="Q96" s="57">
        <v>43899</v>
      </c>
      <c r="R96" s="57" t="s">
        <v>291</v>
      </c>
      <c r="S96" s="56">
        <v>150</v>
      </c>
      <c r="T96" s="58" t="s">
        <v>1331</v>
      </c>
      <c r="U96" s="71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</row>
    <row r="97" spans="1:63" ht="27" customHeight="1">
      <c r="A97" s="46" t="s">
        <v>295</v>
      </c>
      <c r="B97" s="47" t="s">
        <v>70</v>
      </c>
      <c r="C97" s="47" t="s">
        <v>71</v>
      </c>
      <c r="D97" s="100" t="s">
        <v>293</v>
      </c>
      <c r="E97" s="49" t="s">
        <v>24</v>
      </c>
      <c r="F97" s="50"/>
      <c r="G97" s="51"/>
      <c r="H97" s="180" t="s">
        <v>1224</v>
      </c>
      <c r="I97" s="53"/>
      <c r="J97" s="53" t="s">
        <v>294</v>
      </c>
      <c r="K97" s="54"/>
      <c r="L97" s="51"/>
      <c r="M97" s="179" t="s">
        <v>1224</v>
      </c>
      <c r="N97" s="87"/>
      <c r="O97" s="53" t="s">
        <v>294</v>
      </c>
      <c r="P97" s="56">
        <v>1520</v>
      </c>
      <c r="Q97" s="57">
        <v>43899</v>
      </c>
      <c r="R97" s="57">
        <v>43910</v>
      </c>
      <c r="S97" s="56">
        <v>1520</v>
      </c>
      <c r="T97" s="58" t="s">
        <v>1331</v>
      </c>
      <c r="U97" s="7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</row>
    <row r="98" spans="1:63" ht="27" customHeight="1">
      <c r="A98" s="46" t="s">
        <v>292</v>
      </c>
      <c r="B98" s="47" t="s">
        <v>70</v>
      </c>
      <c r="C98" s="47" t="s">
        <v>71</v>
      </c>
      <c r="D98" s="100" t="s">
        <v>83</v>
      </c>
      <c r="E98" s="49" t="s">
        <v>27</v>
      </c>
      <c r="F98" s="50"/>
      <c r="G98" s="51"/>
      <c r="H98" s="181" t="s">
        <v>1175</v>
      </c>
      <c r="I98" s="75"/>
      <c r="J98" s="53" t="s">
        <v>84</v>
      </c>
      <c r="K98" s="54"/>
      <c r="L98" s="51"/>
      <c r="M98" s="179" t="s">
        <v>1175</v>
      </c>
      <c r="N98" s="87"/>
      <c r="O98" s="53" t="s">
        <v>84</v>
      </c>
      <c r="P98" s="56">
        <v>3907.35</v>
      </c>
      <c r="Q98" s="57">
        <v>43899</v>
      </c>
      <c r="R98" s="57">
        <v>43907</v>
      </c>
      <c r="S98" s="56">
        <v>3907.35</v>
      </c>
      <c r="T98" s="58" t="s">
        <v>1331</v>
      </c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</row>
    <row r="99" spans="1:63" ht="27" customHeight="1">
      <c r="A99" s="76" t="s">
        <v>296</v>
      </c>
      <c r="B99" s="47" t="s">
        <v>70</v>
      </c>
      <c r="C99" s="47" t="s">
        <v>71</v>
      </c>
      <c r="D99" s="102" t="s">
        <v>298</v>
      </c>
      <c r="E99" s="49" t="s">
        <v>24</v>
      </c>
      <c r="F99" s="50"/>
      <c r="G99" s="51"/>
      <c r="H99" s="182" t="s">
        <v>1206</v>
      </c>
      <c r="I99" s="53"/>
      <c r="J99" s="55" t="s">
        <v>195</v>
      </c>
      <c r="K99" s="54"/>
      <c r="L99" s="51"/>
      <c r="M99" s="179" t="s">
        <v>1206</v>
      </c>
      <c r="N99" s="87"/>
      <c r="O99" s="55" t="s">
        <v>195</v>
      </c>
      <c r="P99" s="56">
        <v>480.48</v>
      </c>
      <c r="Q99" s="57">
        <v>43900</v>
      </c>
      <c r="R99" s="57">
        <v>43900</v>
      </c>
      <c r="S99" s="56">
        <v>480.48</v>
      </c>
      <c r="T99" s="58" t="s">
        <v>1331</v>
      </c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</row>
    <row r="100" spans="1:63" ht="27" customHeight="1">
      <c r="A100" s="46" t="s">
        <v>299</v>
      </c>
      <c r="B100" s="47" t="s">
        <v>70</v>
      </c>
      <c r="C100" s="47" t="s">
        <v>71</v>
      </c>
      <c r="D100" s="100" t="s">
        <v>300</v>
      </c>
      <c r="E100" s="49" t="s">
        <v>24</v>
      </c>
      <c r="F100" s="50"/>
      <c r="G100" s="51"/>
      <c r="H100" s="192" t="s">
        <v>1225</v>
      </c>
      <c r="I100" s="53"/>
      <c r="J100" s="53" t="s">
        <v>301</v>
      </c>
      <c r="K100" s="54"/>
      <c r="L100" s="51"/>
      <c r="M100" s="179" t="s">
        <v>1225</v>
      </c>
      <c r="N100" s="87"/>
      <c r="O100" s="53" t="s">
        <v>301</v>
      </c>
      <c r="P100" s="56">
        <v>1067.5</v>
      </c>
      <c r="Q100" s="57">
        <v>43900</v>
      </c>
      <c r="R100" s="57">
        <v>43910</v>
      </c>
      <c r="S100" s="56">
        <v>1067.5</v>
      </c>
      <c r="T100" s="58" t="s">
        <v>1331</v>
      </c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</row>
    <row r="101" spans="1:63" ht="27" customHeight="1">
      <c r="A101" s="46" t="s">
        <v>457</v>
      </c>
      <c r="B101" s="47" t="s">
        <v>70</v>
      </c>
      <c r="C101" s="47" t="s">
        <v>71</v>
      </c>
      <c r="D101" s="100" t="s">
        <v>303</v>
      </c>
      <c r="E101" s="49" t="s">
        <v>24</v>
      </c>
      <c r="F101" s="50"/>
      <c r="G101" s="51"/>
      <c r="H101" s="192" t="s">
        <v>1226</v>
      </c>
      <c r="I101" s="53"/>
      <c r="J101" s="53" t="s">
        <v>302</v>
      </c>
      <c r="K101" s="54"/>
      <c r="L101" s="51"/>
      <c r="M101" s="179" t="s">
        <v>1226</v>
      </c>
      <c r="N101" s="87"/>
      <c r="O101" s="53" t="s">
        <v>302</v>
      </c>
      <c r="P101" s="56">
        <v>410</v>
      </c>
      <c r="Q101" s="57">
        <v>43902</v>
      </c>
      <c r="R101" s="57">
        <v>43933</v>
      </c>
      <c r="S101" s="56">
        <v>410</v>
      </c>
      <c r="T101" s="58" t="s">
        <v>1331</v>
      </c>
      <c r="U101" s="71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</row>
    <row r="102" spans="1:63" ht="27" customHeight="1">
      <c r="A102" s="46" t="s">
        <v>304</v>
      </c>
      <c r="B102" s="47" t="s">
        <v>70</v>
      </c>
      <c r="C102" s="47" t="s">
        <v>71</v>
      </c>
      <c r="D102" s="102" t="s">
        <v>83</v>
      </c>
      <c r="E102" s="49" t="s">
        <v>27</v>
      </c>
      <c r="F102" s="76"/>
      <c r="G102" s="76"/>
      <c r="H102" s="181" t="s">
        <v>1175</v>
      </c>
      <c r="I102" s="75"/>
      <c r="J102" s="55" t="s">
        <v>84</v>
      </c>
      <c r="K102" s="54"/>
      <c r="L102" s="51"/>
      <c r="M102" s="179" t="s">
        <v>1175</v>
      </c>
      <c r="N102" s="87"/>
      <c r="O102" s="55" t="s">
        <v>84</v>
      </c>
      <c r="P102" s="56">
        <v>4028.23</v>
      </c>
      <c r="Q102" s="57">
        <v>43902</v>
      </c>
      <c r="R102" s="57">
        <v>43914</v>
      </c>
      <c r="S102" s="56">
        <v>4028.23</v>
      </c>
      <c r="T102" s="58" t="s">
        <v>1331</v>
      </c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</row>
    <row r="103" spans="1:63" ht="27" customHeight="1">
      <c r="A103" s="46" t="s">
        <v>305</v>
      </c>
      <c r="B103" s="47" t="s">
        <v>70</v>
      </c>
      <c r="C103" s="47" t="s">
        <v>71</v>
      </c>
      <c r="D103" s="102" t="s">
        <v>83</v>
      </c>
      <c r="E103" s="49" t="s">
        <v>27</v>
      </c>
      <c r="F103" s="76"/>
      <c r="G103" s="76"/>
      <c r="H103" s="181" t="s">
        <v>1175</v>
      </c>
      <c r="I103" s="75"/>
      <c r="J103" s="55" t="s">
        <v>84</v>
      </c>
      <c r="K103" s="54"/>
      <c r="L103" s="51"/>
      <c r="M103" s="179" t="s">
        <v>1175</v>
      </c>
      <c r="N103" s="87"/>
      <c r="O103" s="55" t="s">
        <v>84</v>
      </c>
      <c r="P103" s="56">
        <v>4670.67</v>
      </c>
      <c r="Q103" s="57">
        <v>43902</v>
      </c>
      <c r="R103" s="57">
        <v>43921</v>
      </c>
      <c r="S103" s="56">
        <v>4670.67</v>
      </c>
      <c r="T103" s="58" t="s">
        <v>1331</v>
      </c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</row>
    <row r="104" spans="1:63" ht="27" customHeight="1">
      <c r="A104" s="46" t="s">
        <v>306</v>
      </c>
      <c r="B104" s="47" t="s">
        <v>70</v>
      </c>
      <c r="C104" s="47" t="s">
        <v>71</v>
      </c>
      <c r="D104" s="100" t="s">
        <v>76</v>
      </c>
      <c r="E104" s="49" t="s">
        <v>24</v>
      </c>
      <c r="F104" s="50"/>
      <c r="G104" s="51"/>
      <c r="H104" s="179" t="s">
        <v>1173</v>
      </c>
      <c r="I104" s="53"/>
      <c r="J104" s="53" t="s">
        <v>79</v>
      </c>
      <c r="K104" s="54"/>
      <c r="L104" s="51"/>
      <c r="M104" s="179" t="s">
        <v>1173</v>
      </c>
      <c r="N104" s="87"/>
      <c r="O104" s="53" t="s">
        <v>79</v>
      </c>
      <c r="P104" s="56">
        <v>750</v>
      </c>
      <c r="Q104" s="57">
        <v>43903</v>
      </c>
      <c r="R104" s="57">
        <v>43903</v>
      </c>
      <c r="S104" s="56">
        <v>750</v>
      </c>
      <c r="T104" s="58" t="s">
        <v>1331</v>
      </c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</row>
    <row r="105" spans="1:63" ht="27" customHeight="1">
      <c r="A105" s="46" t="s">
        <v>458</v>
      </c>
      <c r="B105" s="47" t="s">
        <v>70</v>
      </c>
      <c r="C105" s="47" t="s">
        <v>71</v>
      </c>
      <c r="D105" s="100" t="s">
        <v>427</v>
      </c>
      <c r="E105" s="49" t="s">
        <v>24</v>
      </c>
      <c r="F105" s="50"/>
      <c r="G105" s="51"/>
      <c r="H105" s="193" t="s">
        <v>1227</v>
      </c>
      <c r="I105" s="53"/>
      <c r="J105" s="53" t="s">
        <v>310</v>
      </c>
      <c r="K105" s="54"/>
      <c r="L105" s="51"/>
      <c r="M105" s="179" t="s">
        <v>1227</v>
      </c>
      <c r="N105" s="87"/>
      <c r="O105" s="53" t="s">
        <v>310</v>
      </c>
      <c r="P105" s="56">
        <v>402.09</v>
      </c>
      <c r="Q105" s="57">
        <v>43903</v>
      </c>
      <c r="R105" s="57">
        <v>43903</v>
      </c>
      <c r="S105" s="56">
        <v>402.09</v>
      </c>
      <c r="T105" s="58" t="s">
        <v>1331</v>
      </c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</row>
    <row r="106" spans="1:63" ht="27" customHeight="1">
      <c r="A106" s="46" t="s">
        <v>312</v>
      </c>
      <c r="B106" s="47" t="s">
        <v>70</v>
      </c>
      <c r="C106" s="47" t="s">
        <v>71</v>
      </c>
      <c r="D106" s="100" t="s">
        <v>300</v>
      </c>
      <c r="E106" s="49" t="s">
        <v>24</v>
      </c>
      <c r="F106" s="50"/>
      <c r="G106" s="51"/>
      <c r="H106" s="189">
        <v>12078721003</v>
      </c>
      <c r="I106" s="53"/>
      <c r="J106" s="55" t="s">
        <v>311</v>
      </c>
      <c r="K106" s="54"/>
      <c r="L106" s="51"/>
      <c r="M106" s="179">
        <v>12078721003</v>
      </c>
      <c r="N106" s="87"/>
      <c r="O106" s="55" t="s">
        <v>311</v>
      </c>
      <c r="P106" s="56">
        <v>5000</v>
      </c>
      <c r="Q106" s="57">
        <v>43903</v>
      </c>
      <c r="R106" s="57">
        <v>43903</v>
      </c>
      <c r="S106" s="56">
        <v>5000</v>
      </c>
      <c r="T106" s="58" t="s">
        <v>1331</v>
      </c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</row>
    <row r="107" spans="1:63" ht="27" customHeight="1">
      <c r="A107" s="46" t="s">
        <v>308</v>
      </c>
      <c r="B107" s="47" t="s">
        <v>70</v>
      </c>
      <c r="C107" s="47" t="s">
        <v>71</v>
      </c>
      <c r="D107" s="100" t="s">
        <v>309</v>
      </c>
      <c r="E107" s="49" t="s">
        <v>24</v>
      </c>
      <c r="F107" s="50"/>
      <c r="G107" s="51"/>
      <c r="H107" s="193" t="s">
        <v>1227</v>
      </c>
      <c r="I107" s="53"/>
      <c r="J107" s="55" t="s">
        <v>310</v>
      </c>
      <c r="K107" s="54"/>
      <c r="L107" s="51"/>
      <c r="M107" s="179" t="s">
        <v>1227</v>
      </c>
      <c r="N107" s="87"/>
      <c r="O107" s="55" t="s">
        <v>310</v>
      </c>
      <c r="P107" s="56">
        <v>515.5</v>
      </c>
      <c r="Q107" s="57">
        <v>43903</v>
      </c>
      <c r="R107" s="57">
        <v>43903</v>
      </c>
      <c r="S107" s="56">
        <v>515.5</v>
      </c>
      <c r="T107" s="58" t="s">
        <v>1331</v>
      </c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</row>
    <row r="108" spans="1:63" ht="27" customHeight="1">
      <c r="A108" s="46" t="s">
        <v>459</v>
      </c>
      <c r="B108" s="47" t="s">
        <v>70</v>
      </c>
      <c r="C108" s="47" t="s">
        <v>71</v>
      </c>
      <c r="D108" s="100" t="s">
        <v>469</v>
      </c>
      <c r="E108" s="49" t="s">
        <v>24</v>
      </c>
      <c r="F108" s="50"/>
      <c r="G108" s="51"/>
      <c r="H108" s="189" t="s">
        <v>1228</v>
      </c>
      <c r="I108" s="53"/>
      <c r="J108" s="53" t="s">
        <v>470</v>
      </c>
      <c r="K108" s="54"/>
      <c r="L108" s="51"/>
      <c r="M108" s="179" t="s">
        <v>1228</v>
      </c>
      <c r="N108" s="87"/>
      <c r="O108" s="53" t="s">
        <v>470</v>
      </c>
      <c r="P108" s="56">
        <v>131.11</v>
      </c>
      <c r="Q108" s="57">
        <v>43903</v>
      </c>
      <c r="R108" s="57">
        <v>43903</v>
      </c>
      <c r="S108" s="56">
        <v>131.11</v>
      </c>
      <c r="T108" s="58" t="s">
        <v>1331</v>
      </c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</row>
    <row r="109" spans="1:63" ht="27" customHeight="1">
      <c r="A109" s="46" t="s">
        <v>313</v>
      </c>
      <c r="B109" s="47" t="s">
        <v>70</v>
      </c>
      <c r="C109" s="47" t="s">
        <v>71</v>
      </c>
      <c r="D109" s="100" t="s">
        <v>101</v>
      </c>
      <c r="E109" s="49" t="s">
        <v>24</v>
      </c>
      <c r="F109" s="50"/>
      <c r="G109" s="51"/>
      <c r="H109" s="183" t="s">
        <v>1182</v>
      </c>
      <c r="I109" s="53"/>
      <c r="J109" s="55" t="s">
        <v>102</v>
      </c>
      <c r="K109" s="54"/>
      <c r="L109" s="51"/>
      <c r="M109" s="179" t="s">
        <v>1182</v>
      </c>
      <c r="N109" s="87"/>
      <c r="O109" s="55" t="s">
        <v>102</v>
      </c>
      <c r="P109" s="56">
        <v>326</v>
      </c>
      <c r="Q109" s="57">
        <v>43906</v>
      </c>
      <c r="R109" s="57">
        <v>43910</v>
      </c>
      <c r="S109" s="56">
        <v>326</v>
      </c>
      <c r="T109" s="58" t="s">
        <v>1331</v>
      </c>
      <c r="U109" s="71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</row>
    <row r="110" spans="1:63" ht="27" customHeight="1">
      <c r="A110" s="46" t="s">
        <v>314</v>
      </c>
      <c r="B110" s="47" t="s">
        <v>70</v>
      </c>
      <c r="C110" s="47" t="s">
        <v>71</v>
      </c>
      <c r="D110" s="102" t="s">
        <v>116</v>
      </c>
      <c r="E110" s="49" t="s">
        <v>24</v>
      </c>
      <c r="F110" s="76"/>
      <c r="G110" s="76"/>
      <c r="H110" s="182" t="s">
        <v>1187</v>
      </c>
      <c r="I110" s="76"/>
      <c r="J110" s="55" t="s">
        <v>117</v>
      </c>
      <c r="K110" s="76"/>
      <c r="L110" s="76"/>
      <c r="M110" s="179" t="s">
        <v>1187</v>
      </c>
      <c r="N110" s="87"/>
      <c r="O110" s="55" t="s">
        <v>117</v>
      </c>
      <c r="P110" s="56">
        <v>370</v>
      </c>
      <c r="Q110" s="57">
        <v>43907</v>
      </c>
      <c r="R110" s="57">
        <v>43907</v>
      </c>
      <c r="S110" s="56">
        <v>370</v>
      </c>
      <c r="T110" s="58" t="s">
        <v>1331</v>
      </c>
      <c r="U110" s="71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</row>
    <row r="111" spans="1:63" ht="27" customHeight="1">
      <c r="A111" s="46" t="s">
        <v>316</v>
      </c>
      <c r="B111" s="47" t="s">
        <v>70</v>
      </c>
      <c r="C111" s="47" t="s">
        <v>71</v>
      </c>
      <c r="D111" s="100" t="s">
        <v>320</v>
      </c>
      <c r="E111" s="49" t="s">
        <v>24</v>
      </c>
      <c r="F111" s="76"/>
      <c r="G111" s="76"/>
      <c r="H111" s="194">
        <v>14437691000</v>
      </c>
      <c r="I111" s="76"/>
      <c r="J111" s="55" t="s">
        <v>317</v>
      </c>
      <c r="K111" s="76"/>
      <c r="L111" s="76"/>
      <c r="M111" s="179">
        <v>14437691000</v>
      </c>
      <c r="N111" s="87"/>
      <c r="O111" s="55" t="s">
        <v>317</v>
      </c>
      <c r="P111" s="56">
        <v>320</v>
      </c>
      <c r="Q111" s="57">
        <v>43907</v>
      </c>
      <c r="R111" s="57">
        <v>43907</v>
      </c>
      <c r="S111" s="56">
        <v>320</v>
      </c>
      <c r="T111" s="58" t="s">
        <v>1331</v>
      </c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</row>
    <row r="112" spans="1:63" ht="27" customHeight="1">
      <c r="A112" s="46" t="s">
        <v>318</v>
      </c>
      <c r="B112" s="47" t="s">
        <v>70</v>
      </c>
      <c r="C112" s="47" t="s">
        <v>71</v>
      </c>
      <c r="D112" s="100" t="s">
        <v>319</v>
      </c>
      <c r="E112" s="49" t="s">
        <v>24</v>
      </c>
      <c r="F112" s="50"/>
      <c r="G112" s="51"/>
      <c r="H112" s="189">
        <v>15189081001</v>
      </c>
      <c r="I112" s="53"/>
      <c r="J112" s="55" t="s">
        <v>321</v>
      </c>
      <c r="K112" s="54"/>
      <c r="L112" s="51"/>
      <c r="M112" s="179">
        <v>15189081001</v>
      </c>
      <c r="N112" s="87"/>
      <c r="O112" s="55" t="s">
        <v>321</v>
      </c>
      <c r="P112" s="56">
        <v>1680</v>
      </c>
      <c r="Q112" s="57">
        <v>43908</v>
      </c>
      <c r="R112" s="57">
        <v>43920</v>
      </c>
      <c r="S112" s="56">
        <v>1680</v>
      </c>
      <c r="T112" s="58" t="s">
        <v>1331</v>
      </c>
      <c r="U112" s="71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</row>
    <row r="113" spans="1:63" ht="27" customHeight="1">
      <c r="A113" s="46" t="s">
        <v>322</v>
      </c>
      <c r="B113" s="47" t="s">
        <v>70</v>
      </c>
      <c r="C113" s="47" t="s">
        <v>71</v>
      </c>
      <c r="D113" s="100" t="s">
        <v>323</v>
      </c>
      <c r="E113" s="49" t="s">
        <v>24</v>
      </c>
      <c r="F113" s="50"/>
      <c r="G113" s="51"/>
      <c r="H113" s="182" t="s">
        <v>1196</v>
      </c>
      <c r="I113" s="53"/>
      <c r="J113" s="53" t="s">
        <v>152</v>
      </c>
      <c r="K113" s="54"/>
      <c r="L113" s="51"/>
      <c r="M113" s="179" t="s">
        <v>1196</v>
      </c>
      <c r="N113" s="87"/>
      <c r="O113" s="53" t="s">
        <v>152</v>
      </c>
      <c r="P113" s="56">
        <v>672.13</v>
      </c>
      <c r="Q113" s="57">
        <v>43908</v>
      </c>
      <c r="R113" s="57">
        <v>43908</v>
      </c>
      <c r="S113" s="56">
        <v>672.13</v>
      </c>
      <c r="T113" s="58" t="s">
        <v>1331</v>
      </c>
      <c r="U113" s="71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</row>
    <row r="114" spans="1:63" ht="27" customHeight="1">
      <c r="A114" s="46" t="s">
        <v>324</v>
      </c>
      <c r="B114" s="47" t="s">
        <v>70</v>
      </c>
      <c r="C114" s="47" t="s">
        <v>71</v>
      </c>
      <c r="D114" s="100" t="s">
        <v>326</v>
      </c>
      <c r="E114" s="49" t="s">
        <v>24</v>
      </c>
      <c r="F114" s="50"/>
      <c r="G114" s="51"/>
      <c r="H114" s="181" t="s">
        <v>1229</v>
      </c>
      <c r="I114" s="53"/>
      <c r="J114" s="53" t="s">
        <v>325</v>
      </c>
      <c r="K114" s="54"/>
      <c r="L114" s="51"/>
      <c r="M114" s="179" t="s">
        <v>1229</v>
      </c>
      <c r="N114" s="87"/>
      <c r="O114" s="53" t="s">
        <v>325</v>
      </c>
      <c r="P114" s="56">
        <v>830</v>
      </c>
      <c r="Q114" s="57">
        <v>43908</v>
      </c>
      <c r="R114" s="57">
        <v>43908</v>
      </c>
      <c r="S114" s="56">
        <v>830</v>
      </c>
      <c r="T114" s="58" t="s">
        <v>1331</v>
      </c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</row>
    <row r="115" spans="1:63" ht="27" customHeight="1">
      <c r="A115" s="46" t="s">
        <v>327</v>
      </c>
      <c r="B115" s="47" t="s">
        <v>70</v>
      </c>
      <c r="C115" s="47" t="s">
        <v>71</v>
      </c>
      <c r="D115" s="102" t="s">
        <v>96</v>
      </c>
      <c r="E115" s="49" t="s">
        <v>24</v>
      </c>
      <c r="F115" s="76"/>
      <c r="G115" s="76"/>
      <c r="H115" s="182" t="s">
        <v>1181</v>
      </c>
      <c r="I115" s="76"/>
      <c r="J115" s="53" t="s">
        <v>756</v>
      </c>
      <c r="K115" s="76"/>
      <c r="L115" s="76"/>
      <c r="M115" s="179" t="s">
        <v>1181</v>
      </c>
      <c r="N115" s="87"/>
      <c r="O115" s="53" t="s">
        <v>756</v>
      </c>
      <c r="P115" s="56">
        <v>150.85</v>
      </c>
      <c r="Q115" s="57">
        <v>43909</v>
      </c>
      <c r="R115" s="57">
        <v>43909</v>
      </c>
      <c r="S115" s="56">
        <v>150.85</v>
      </c>
      <c r="T115" s="58" t="s">
        <v>1331</v>
      </c>
      <c r="U115" s="7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</row>
    <row r="116" spans="1:63" ht="27" customHeight="1">
      <c r="A116" s="46" t="s">
        <v>331</v>
      </c>
      <c r="B116" s="47" t="s">
        <v>70</v>
      </c>
      <c r="C116" s="47" t="s">
        <v>71</v>
      </c>
      <c r="D116" s="100" t="s">
        <v>332</v>
      </c>
      <c r="E116" s="49" t="s">
        <v>24</v>
      </c>
      <c r="F116" s="50"/>
      <c r="G116" s="51"/>
      <c r="H116" s="181" t="s">
        <v>1230</v>
      </c>
      <c r="I116" s="53"/>
      <c r="J116" s="55" t="s">
        <v>333</v>
      </c>
      <c r="K116" s="54"/>
      <c r="L116" s="51"/>
      <c r="M116" s="179" t="s">
        <v>1230</v>
      </c>
      <c r="N116" s="87"/>
      <c r="O116" s="55" t="s">
        <v>333</v>
      </c>
      <c r="P116" s="56">
        <v>112</v>
      </c>
      <c r="Q116" s="57">
        <v>43909</v>
      </c>
      <c r="R116" s="57">
        <v>43909</v>
      </c>
      <c r="S116" s="56">
        <v>112</v>
      </c>
      <c r="T116" s="58" t="s">
        <v>1331</v>
      </c>
      <c r="U116" s="71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</row>
    <row r="117" spans="1:63" ht="27" customHeight="1">
      <c r="A117" s="46" t="s">
        <v>329</v>
      </c>
      <c r="B117" s="47" t="s">
        <v>70</v>
      </c>
      <c r="C117" s="47" t="s">
        <v>71</v>
      </c>
      <c r="D117" s="100" t="s">
        <v>330</v>
      </c>
      <c r="E117" s="49" t="s">
        <v>24</v>
      </c>
      <c r="F117" s="50"/>
      <c r="G117" s="51"/>
      <c r="H117" s="180" t="s">
        <v>1224</v>
      </c>
      <c r="I117" s="53"/>
      <c r="J117" s="55" t="s">
        <v>294</v>
      </c>
      <c r="K117" s="54"/>
      <c r="L117" s="51"/>
      <c r="M117" s="179" t="s">
        <v>1224</v>
      </c>
      <c r="N117" s="87"/>
      <c r="O117" s="55" t="s">
        <v>294</v>
      </c>
      <c r="P117" s="56">
        <v>949.88</v>
      </c>
      <c r="Q117" s="57">
        <v>43909</v>
      </c>
      <c r="R117" s="57">
        <v>43909</v>
      </c>
      <c r="S117" s="56">
        <v>949.88</v>
      </c>
      <c r="T117" s="58" t="s">
        <v>1331</v>
      </c>
      <c r="U117" s="7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</row>
    <row r="118" spans="1:63" ht="27" customHeight="1">
      <c r="A118" s="76" t="s">
        <v>336</v>
      </c>
      <c r="B118" s="47" t="s">
        <v>70</v>
      </c>
      <c r="C118" s="47" t="s">
        <v>71</v>
      </c>
      <c r="D118" s="102" t="s">
        <v>124</v>
      </c>
      <c r="E118" s="49" t="s">
        <v>24</v>
      </c>
      <c r="F118" s="50"/>
      <c r="G118" s="51"/>
      <c r="H118" s="182" t="s">
        <v>1186</v>
      </c>
      <c r="I118" s="75"/>
      <c r="J118" s="55" t="s">
        <v>113</v>
      </c>
      <c r="K118" s="54"/>
      <c r="L118" s="51"/>
      <c r="M118" s="179" t="s">
        <v>1186</v>
      </c>
      <c r="N118" s="87"/>
      <c r="O118" s="55" t="s">
        <v>113</v>
      </c>
      <c r="P118" s="56">
        <v>2733.6</v>
      </c>
      <c r="Q118" s="57">
        <v>43910</v>
      </c>
      <c r="R118" s="57">
        <v>43910</v>
      </c>
      <c r="S118" s="56">
        <v>2733.6</v>
      </c>
      <c r="T118" s="58" t="s">
        <v>1331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</row>
    <row r="119" spans="1:63" ht="27" customHeight="1">
      <c r="A119" s="76" t="s">
        <v>338</v>
      </c>
      <c r="B119" s="47" t="s">
        <v>70</v>
      </c>
      <c r="C119" s="47" t="s">
        <v>71</v>
      </c>
      <c r="D119" s="102" t="s">
        <v>135</v>
      </c>
      <c r="E119" s="49" t="s">
        <v>24</v>
      </c>
      <c r="F119" s="50"/>
      <c r="G119" s="51"/>
      <c r="H119" s="183" t="s">
        <v>1191</v>
      </c>
      <c r="I119" s="53"/>
      <c r="J119" s="55" t="s">
        <v>136</v>
      </c>
      <c r="K119" s="54"/>
      <c r="L119" s="51"/>
      <c r="M119" s="179" t="s">
        <v>1191</v>
      </c>
      <c r="N119" s="87"/>
      <c r="O119" s="55" t="s">
        <v>136</v>
      </c>
      <c r="P119" s="56">
        <v>2759.4</v>
      </c>
      <c r="Q119" s="57">
        <v>43910</v>
      </c>
      <c r="R119" s="57">
        <v>43910</v>
      </c>
      <c r="S119" s="56">
        <v>2759.4</v>
      </c>
      <c r="T119" s="58" t="s">
        <v>1331</v>
      </c>
      <c r="U119" s="71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</row>
    <row r="120" spans="1:63" ht="27" customHeight="1">
      <c r="A120" s="76" t="s">
        <v>339</v>
      </c>
      <c r="B120" s="47" t="s">
        <v>70</v>
      </c>
      <c r="C120" s="47" t="s">
        <v>71</v>
      </c>
      <c r="D120" s="102" t="s">
        <v>124</v>
      </c>
      <c r="E120" s="49" t="s">
        <v>24</v>
      </c>
      <c r="F120" s="50"/>
      <c r="G120" s="51"/>
      <c r="H120" s="183" t="s">
        <v>1185</v>
      </c>
      <c r="I120" s="53"/>
      <c r="J120" s="55" t="s">
        <v>108</v>
      </c>
      <c r="K120" s="54"/>
      <c r="L120" s="51"/>
      <c r="M120" s="179" t="s">
        <v>1185</v>
      </c>
      <c r="N120" s="87"/>
      <c r="O120" s="55" t="s">
        <v>108</v>
      </c>
      <c r="P120" s="56">
        <v>4511.77</v>
      </c>
      <c r="Q120" s="57">
        <v>43910</v>
      </c>
      <c r="R120" s="57">
        <v>43910</v>
      </c>
      <c r="S120" s="56">
        <v>4511.77</v>
      </c>
      <c r="T120" s="58" t="s">
        <v>1331</v>
      </c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</row>
    <row r="121" spans="1:63" ht="27" customHeight="1">
      <c r="A121" s="76" t="s">
        <v>342</v>
      </c>
      <c r="B121" s="47" t="s">
        <v>70</v>
      </c>
      <c r="C121" s="47" t="s">
        <v>71</v>
      </c>
      <c r="D121" s="102" t="s">
        <v>151</v>
      </c>
      <c r="E121" s="49" t="s">
        <v>24</v>
      </c>
      <c r="F121" s="50"/>
      <c r="G121" s="51"/>
      <c r="H121" s="184" t="s">
        <v>1198</v>
      </c>
      <c r="I121" s="53"/>
      <c r="J121" s="55" t="s">
        <v>157</v>
      </c>
      <c r="K121" s="54"/>
      <c r="L121" s="51"/>
      <c r="M121" s="179" t="s">
        <v>1198</v>
      </c>
      <c r="N121" s="87"/>
      <c r="O121" s="55" t="s">
        <v>157</v>
      </c>
      <c r="P121" s="56">
        <v>243.98</v>
      </c>
      <c r="Q121" s="57">
        <v>43910</v>
      </c>
      <c r="R121" s="57">
        <v>43910</v>
      </c>
      <c r="S121" s="56">
        <v>243.98</v>
      </c>
      <c r="T121" s="58" t="s">
        <v>1331</v>
      </c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</row>
    <row r="122" spans="1:63" ht="27" customHeight="1">
      <c r="A122" s="76" t="s">
        <v>344</v>
      </c>
      <c r="B122" s="47" t="s">
        <v>70</v>
      </c>
      <c r="C122" s="47" t="s">
        <v>71</v>
      </c>
      <c r="D122" s="102" t="s">
        <v>345</v>
      </c>
      <c r="E122" s="49" t="s">
        <v>24</v>
      </c>
      <c r="F122" s="50"/>
      <c r="G122" s="51"/>
      <c r="H122" s="180" t="s">
        <v>1221</v>
      </c>
      <c r="I122" s="53"/>
      <c r="J122" s="55" t="s">
        <v>284</v>
      </c>
      <c r="K122" s="54"/>
      <c r="L122" s="51"/>
      <c r="M122" s="179" t="s">
        <v>1221</v>
      </c>
      <c r="N122" s="87"/>
      <c r="O122" s="55" t="s">
        <v>284</v>
      </c>
      <c r="P122" s="56">
        <v>93.44</v>
      </c>
      <c r="Q122" s="57">
        <v>43913</v>
      </c>
      <c r="R122" s="57">
        <v>43913</v>
      </c>
      <c r="S122" s="56">
        <v>93.44</v>
      </c>
      <c r="T122" s="58" t="s">
        <v>1331</v>
      </c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</row>
    <row r="123" spans="1:63" ht="27" customHeight="1">
      <c r="A123" s="76" t="s">
        <v>347</v>
      </c>
      <c r="B123" s="47" t="s">
        <v>70</v>
      </c>
      <c r="C123" s="47" t="s">
        <v>71</v>
      </c>
      <c r="D123" s="102" t="s">
        <v>124</v>
      </c>
      <c r="E123" s="49" t="s">
        <v>24</v>
      </c>
      <c r="F123" s="50"/>
      <c r="G123" s="51"/>
      <c r="H123" s="181" t="s">
        <v>1222</v>
      </c>
      <c r="I123" s="53"/>
      <c r="J123" s="55" t="s">
        <v>232</v>
      </c>
      <c r="K123" s="54"/>
      <c r="L123" s="51"/>
      <c r="M123" s="179" t="s">
        <v>1222</v>
      </c>
      <c r="N123" s="87"/>
      <c r="O123" s="55" t="s">
        <v>232</v>
      </c>
      <c r="P123" s="56">
        <v>105</v>
      </c>
      <c r="Q123" s="57">
        <v>43913</v>
      </c>
      <c r="R123" s="57">
        <v>43913</v>
      </c>
      <c r="S123" s="56">
        <v>105</v>
      </c>
      <c r="T123" s="58" t="s">
        <v>1331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</row>
    <row r="124" spans="1:63" ht="27" customHeight="1">
      <c r="A124" s="76" t="s">
        <v>349</v>
      </c>
      <c r="B124" s="47" t="s">
        <v>70</v>
      </c>
      <c r="C124" s="47" t="s">
        <v>71</v>
      </c>
      <c r="D124" s="102" t="s">
        <v>124</v>
      </c>
      <c r="E124" s="49" t="s">
        <v>24</v>
      </c>
      <c r="F124" s="50"/>
      <c r="G124" s="51"/>
      <c r="H124" s="182" t="s">
        <v>1194</v>
      </c>
      <c r="I124" s="53"/>
      <c r="J124" s="55" t="s">
        <v>146</v>
      </c>
      <c r="K124" s="54"/>
      <c r="L124" s="51"/>
      <c r="M124" s="179" t="s">
        <v>1194</v>
      </c>
      <c r="N124" s="87"/>
      <c r="O124" s="55" t="s">
        <v>146</v>
      </c>
      <c r="P124" s="56">
        <v>4569.99</v>
      </c>
      <c r="Q124" s="57">
        <v>43913</v>
      </c>
      <c r="R124" s="57">
        <v>43913</v>
      </c>
      <c r="S124" s="56">
        <v>4569.99</v>
      </c>
      <c r="T124" s="58" t="s">
        <v>1331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</row>
    <row r="125" spans="1:63" ht="27" customHeight="1">
      <c r="A125" s="46" t="s">
        <v>430</v>
      </c>
      <c r="B125" s="47" t="s">
        <v>70</v>
      </c>
      <c r="C125" s="47" t="s">
        <v>71</v>
      </c>
      <c r="D125" s="100" t="s">
        <v>253</v>
      </c>
      <c r="E125" s="49" t="s">
        <v>24</v>
      </c>
      <c r="F125" s="50"/>
      <c r="G125" s="51"/>
      <c r="H125" s="181" t="s">
        <v>1217</v>
      </c>
      <c r="I125" s="53"/>
      <c r="J125" s="55" t="s">
        <v>254</v>
      </c>
      <c r="K125" s="54"/>
      <c r="L125" s="51"/>
      <c r="M125" s="179" t="s">
        <v>1217</v>
      </c>
      <c r="N125" s="87"/>
      <c r="O125" s="55" t="s">
        <v>254</v>
      </c>
      <c r="P125" s="56">
        <v>630</v>
      </c>
      <c r="Q125" s="57">
        <v>43913</v>
      </c>
      <c r="R125" s="57">
        <v>43913</v>
      </c>
      <c r="S125" s="56">
        <v>630</v>
      </c>
      <c r="T125" s="58" t="s">
        <v>1331</v>
      </c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</row>
    <row r="126" spans="1:63" ht="27" customHeight="1">
      <c r="A126" s="46" t="s">
        <v>460</v>
      </c>
      <c r="B126" s="47" t="s">
        <v>70</v>
      </c>
      <c r="C126" s="47" t="s">
        <v>71</v>
      </c>
      <c r="D126" s="100" t="s">
        <v>461</v>
      </c>
      <c r="E126" s="49" t="s">
        <v>24</v>
      </c>
      <c r="F126" s="50"/>
      <c r="G126" s="51"/>
      <c r="H126" s="179" t="s">
        <v>1231</v>
      </c>
      <c r="I126" s="53"/>
      <c r="J126" s="55" t="s">
        <v>361</v>
      </c>
      <c r="K126" s="54"/>
      <c r="L126" s="51"/>
      <c r="M126" s="179" t="s">
        <v>1231</v>
      </c>
      <c r="N126" s="87"/>
      <c r="O126" s="55" t="s">
        <v>361</v>
      </c>
      <c r="P126" s="56">
        <v>1191.6</v>
      </c>
      <c r="Q126" s="57">
        <v>43913</v>
      </c>
      <c r="R126" s="57">
        <v>43913</v>
      </c>
      <c r="S126" s="56">
        <f>1188</f>
        <v>1188</v>
      </c>
      <c r="T126" s="58" t="s">
        <v>1331</v>
      </c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</row>
    <row r="127" spans="1:63" ht="27" customHeight="1">
      <c r="A127" s="76" t="s">
        <v>351</v>
      </c>
      <c r="B127" s="47" t="s">
        <v>70</v>
      </c>
      <c r="C127" s="47" t="s">
        <v>71</v>
      </c>
      <c r="D127" s="102" t="s">
        <v>345</v>
      </c>
      <c r="E127" s="49" t="s">
        <v>24</v>
      </c>
      <c r="F127" s="50"/>
      <c r="G127" s="51"/>
      <c r="H127" s="182" t="s">
        <v>1186</v>
      </c>
      <c r="I127" s="75"/>
      <c r="J127" s="55" t="s">
        <v>113</v>
      </c>
      <c r="K127" s="54"/>
      <c r="L127" s="51"/>
      <c r="M127" s="179" t="s">
        <v>1186</v>
      </c>
      <c r="N127" s="87"/>
      <c r="O127" s="55" t="s">
        <v>113</v>
      </c>
      <c r="P127" s="56">
        <v>1537.49</v>
      </c>
      <c r="Q127" s="57">
        <v>43914</v>
      </c>
      <c r="R127" s="57">
        <v>43914</v>
      </c>
      <c r="S127" s="56">
        <v>1537.49</v>
      </c>
      <c r="T127" s="58" t="s">
        <v>1331</v>
      </c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</row>
    <row r="128" spans="1:63" ht="27" customHeight="1">
      <c r="A128" s="76" t="s">
        <v>353</v>
      </c>
      <c r="B128" s="47" t="s">
        <v>70</v>
      </c>
      <c r="C128" s="47" t="s">
        <v>71</v>
      </c>
      <c r="D128" s="102" t="s">
        <v>345</v>
      </c>
      <c r="E128" s="49" t="s">
        <v>24</v>
      </c>
      <c r="F128" s="50"/>
      <c r="G128" s="51"/>
      <c r="H128" s="182" t="s">
        <v>1192</v>
      </c>
      <c r="I128" s="53"/>
      <c r="J128" s="55" t="s">
        <v>139</v>
      </c>
      <c r="K128" s="54"/>
      <c r="L128" s="51"/>
      <c r="M128" s="179" t="s">
        <v>1192</v>
      </c>
      <c r="N128" s="87"/>
      <c r="O128" s="55" t="s">
        <v>139</v>
      </c>
      <c r="P128" s="56">
        <v>566.96</v>
      </c>
      <c r="Q128" s="57">
        <v>43914</v>
      </c>
      <c r="R128" s="57">
        <v>43914</v>
      </c>
      <c r="S128" s="56">
        <v>566.96</v>
      </c>
      <c r="T128" s="58" t="s">
        <v>1331</v>
      </c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</row>
    <row r="129" spans="1:63" ht="27" customHeight="1">
      <c r="A129" s="76" t="s">
        <v>355</v>
      </c>
      <c r="B129" s="47" t="s">
        <v>70</v>
      </c>
      <c r="C129" s="47" t="s">
        <v>71</v>
      </c>
      <c r="D129" s="102" t="s">
        <v>345</v>
      </c>
      <c r="E129" s="49" t="s">
        <v>24</v>
      </c>
      <c r="F129" s="50"/>
      <c r="G129" s="51"/>
      <c r="H129" s="183" t="s">
        <v>1185</v>
      </c>
      <c r="I129" s="53"/>
      <c r="J129" s="55" t="s">
        <v>108</v>
      </c>
      <c r="K129" s="54"/>
      <c r="L129" s="51"/>
      <c r="M129" s="179" t="s">
        <v>1185</v>
      </c>
      <c r="N129" s="87"/>
      <c r="O129" s="55" t="s">
        <v>108</v>
      </c>
      <c r="P129" s="56">
        <v>541.07</v>
      </c>
      <c r="Q129" s="57">
        <v>43914</v>
      </c>
      <c r="R129" s="57">
        <v>43914</v>
      </c>
      <c r="S129" s="56">
        <v>541.07</v>
      </c>
      <c r="T129" s="58" t="s">
        <v>1331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</row>
    <row r="130" spans="1:63" ht="27" customHeight="1">
      <c r="A130" s="46" t="s">
        <v>371</v>
      </c>
      <c r="B130" s="47" t="s">
        <v>70</v>
      </c>
      <c r="C130" s="47" t="s">
        <v>71</v>
      </c>
      <c r="D130" s="100" t="s">
        <v>372</v>
      </c>
      <c r="E130" s="49" t="s">
        <v>27</v>
      </c>
      <c r="F130" s="50"/>
      <c r="G130" s="51"/>
      <c r="H130" s="182" t="s">
        <v>1196</v>
      </c>
      <c r="I130" s="53"/>
      <c r="J130" s="53" t="s">
        <v>152</v>
      </c>
      <c r="K130" s="54"/>
      <c r="L130" s="51"/>
      <c r="M130" s="179" t="s">
        <v>1196</v>
      </c>
      <c r="N130" s="87"/>
      <c r="O130" s="53" t="s">
        <v>152</v>
      </c>
      <c r="P130" s="56">
        <v>423.5</v>
      </c>
      <c r="Q130" s="57">
        <v>43914</v>
      </c>
      <c r="R130" s="57">
        <v>43914</v>
      </c>
      <c r="S130" s="56">
        <v>423.5</v>
      </c>
      <c r="T130" s="58" t="s">
        <v>1331</v>
      </c>
      <c r="U130" s="71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</row>
    <row r="131" spans="1:63" ht="27" customHeight="1">
      <c r="A131" s="46" t="s">
        <v>375</v>
      </c>
      <c r="B131" s="47" t="s">
        <v>70</v>
      </c>
      <c r="C131" s="47" t="s">
        <v>71</v>
      </c>
      <c r="D131" s="100" t="s">
        <v>372</v>
      </c>
      <c r="E131" s="49" t="s">
        <v>24</v>
      </c>
      <c r="F131" s="50"/>
      <c r="G131" s="51"/>
      <c r="H131" s="181" t="s">
        <v>1230</v>
      </c>
      <c r="I131" s="53"/>
      <c r="J131" s="55" t="s">
        <v>333</v>
      </c>
      <c r="K131" s="54"/>
      <c r="L131" s="51"/>
      <c r="M131" s="179" t="s">
        <v>1230</v>
      </c>
      <c r="N131" s="87"/>
      <c r="O131" s="55" t="s">
        <v>333</v>
      </c>
      <c r="P131" s="56">
        <v>840</v>
      </c>
      <c r="Q131" s="57">
        <v>43914</v>
      </c>
      <c r="R131" s="57">
        <v>43914</v>
      </c>
      <c r="S131" s="56">
        <v>840</v>
      </c>
      <c r="T131" s="58" t="s">
        <v>1331</v>
      </c>
      <c r="U131" s="71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</row>
    <row r="132" spans="1:63" ht="27" customHeight="1">
      <c r="A132" s="76" t="s">
        <v>357</v>
      </c>
      <c r="B132" s="47" t="s">
        <v>70</v>
      </c>
      <c r="C132" s="47" t="s">
        <v>71</v>
      </c>
      <c r="D132" s="102" t="s">
        <v>159</v>
      </c>
      <c r="E132" s="49" t="s">
        <v>24</v>
      </c>
      <c r="F132" s="50"/>
      <c r="G132" s="51"/>
      <c r="H132" s="180" t="s">
        <v>1232</v>
      </c>
      <c r="I132" s="53"/>
      <c r="J132" s="55" t="s">
        <v>358</v>
      </c>
      <c r="K132" s="54"/>
      <c r="L132" s="51"/>
      <c r="M132" s="179" t="s">
        <v>1232</v>
      </c>
      <c r="N132" s="87"/>
      <c r="O132" s="55" t="s">
        <v>358</v>
      </c>
      <c r="P132" s="56">
        <v>268.22</v>
      </c>
      <c r="Q132" s="57">
        <v>43914</v>
      </c>
      <c r="R132" s="57">
        <v>43914</v>
      </c>
      <c r="S132" s="56">
        <v>268.22</v>
      </c>
      <c r="T132" s="58" t="s">
        <v>1331</v>
      </c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</row>
    <row r="133" spans="1:63" ht="27" customHeight="1">
      <c r="A133" s="76" t="s">
        <v>359</v>
      </c>
      <c r="B133" s="47" t="s">
        <v>70</v>
      </c>
      <c r="C133" s="47" t="s">
        <v>71</v>
      </c>
      <c r="D133" s="102" t="s">
        <v>159</v>
      </c>
      <c r="E133" s="49" t="s">
        <v>24</v>
      </c>
      <c r="F133" s="50"/>
      <c r="G133" s="51"/>
      <c r="H133" s="182" t="s">
        <v>1196</v>
      </c>
      <c r="I133" s="53"/>
      <c r="J133" s="55" t="s">
        <v>152</v>
      </c>
      <c r="K133" s="54"/>
      <c r="L133" s="51"/>
      <c r="M133" s="179" t="s">
        <v>1196</v>
      </c>
      <c r="N133" s="87"/>
      <c r="O133" s="55" t="s">
        <v>152</v>
      </c>
      <c r="P133" s="56">
        <v>124.92</v>
      </c>
      <c r="Q133" s="57">
        <v>43914</v>
      </c>
      <c r="R133" s="57">
        <v>43914</v>
      </c>
      <c r="S133" s="56">
        <v>124.92</v>
      </c>
      <c r="T133" s="58" t="s">
        <v>1331</v>
      </c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</row>
    <row r="134" spans="1:63" ht="27" customHeight="1">
      <c r="A134" s="76" t="s">
        <v>362</v>
      </c>
      <c r="B134" s="47" t="s">
        <v>70</v>
      </c>
      <c r="C134" s="47" t="s">
        <v>71</v>
      </c>
      <c r="D134" s="102" t="s">
        <v>363</v>
      </c>
      <c r="E134" s="49" t="s">
        <v>24</v>
      </c>
      <c r="F134" s="50"/>
      <c r="G134" s="51"/>
      <c r="H134" s="192" t="s">
        <v>1226</v>
      </c>
      <c r="I134" s="53"/>
      <c r="J134" s="55" t="s">
        <v>302</v>
      </c>
      <c r="K134" s="54"/>
      <c r="L134" s="51"/>
      <c r="M134" s="179" t="s">
        <v>1226</v>
      </c>
      <c r="N134" s="87"/>
      <c r="O134" s="55" t="s">
        <v>302</v>
      </c>
      <c r="P134" s="56">
        <v>5760</v>
      </c>
      <c r="Q134" s="57">
        <v>43914</v>
      </c>
      <c r="R134" s="57">
        <v>43914</v>
      </c>
      <c r="S134" s="56">
        <f>907.5+4852.5</f>
        <v>5760</v>
      </c>
      <c r="T134" s="58" t="s">
        <v>1331</v>
      </c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</row>
    <row r="135" spans="1:63" ht="27" customHeight="1">
      <c r="A135" s="76" t="s">
        <v>365</v>
      </c>
      <c r="B135" s="47" t="s">
        <v>70</v>
      </c>
      <c r="C135" s="47" t="s">
        <v>71</v>
      </c>
      <c r="D135" s="102" t="s">
        <v>159</v>
      </c>
      <c r="E135" s="49" t="s">
        <v>24</v>
      </c>
      <c r="F135" s="50"/>
      <c r="G135" s="51"/>
      <c r="H135" s="184" t="s">
        <v>1233</v>
      </c>
      <c r="I135" s="53"/>
      <c r="J135" s="55" t="s">
        <v>366</v>
      </c>
      <c r="K135" s="54"/>
      <c r="L135" s="51"/>
      <c r="M135" s="184" t="s">
        <v>1233</v>
      </c>
      <c r="N135" s="87"/>
      <c r="O135" s="55" t="s">
        <v>366</v>
      </c>
      <c r="P135" s="56">
        <v>221.29</v>
      </c>
      <c r="Q135" s="57">
        <v>43914</v>
      </c>
      <c r="R135" s="57">
        <v>43914</v>
      </c>
      <c r="S135" s="56">
        <v>221.29</v>
      </c>
      <c r="T135" s="58" t="s">
        <v>1331</v>
      </c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</row>
    <row r="136" spans="1:63" ht="27" customHeight="1">
      <c r="A136" s="46" t="s">
        <v>369</v>
      </c>
      <c r="B136" s="47" t="s">
        <v>70</v>
      </c>
      <c r="C136" s="47" t="s">
        <v>71</v>
      </c>
      <c r="D136" s="100" t="s">
        <v>370</v>
      </c>
      <c r="E136" s="49" t="s">
        <v>24</v>
      </c>
      <c r="F136" s="50"/>
      <c r="G136" s="51"/>
      <c r="H136" s="192" t="s">
        <v>1225</v>
      </c>
      <c r="I136" s="53"/>
      <c r="J136" s="55" t="s">
        <v>301</v>
      </c>
      <c r="K136" s="54"/>
      <c r="L136" s="51"/>
      <c r="M136" s="179" t="s">
        <v>1225</v>
      </c>
      <c r="N136" s="87"/>
      <c r="O136" s="55" t="s">
        <v>301</v>
      </c>
      <c r="P136" s="56">
        <v>750</v>
      </c>
      <c r="Q136" s="57">
        <v>43914</v>
      </c>
      <c r="R136" s="57">
        <v>43920</v>
      </c>
      <c r="S136" s="56">
        <v>750</v>
      </c>
      <c r="T136" s="58" t="s">
        <v>1331</v>
      </c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</row>
    <row r="137" spans="1:63" ht="27" customHeight="1">
      <c r="A137" s="46" t="s">
        <v>368</v>
      </c>
      <c r="B137" s="47" t="s">
        <v>70</v>
      </c>
      <c r="C137" s="47" t="s">
        <v>71</v>
      </c>
      <c r="D137" s="100" t="s">
        <v>83</v>
      </c>
      <c r="E137" s="49" t="s">
        <v>27</v>
      </c>
      <c r="F137" s="50"/>
      <c r="G137" s="51"/>
      <c r="H137" s="181" t="s">
        <v>1175</v>
      </c>
      <c r="I137" s="75"/>
      <c r="J137" s="55" t="s">
        <v>84</v>
      </c>
      <c r="K137" s="54"/>
      <c r="L137" s="51"/>
      <c r="M137" s="179" t="s">
        <v>1175</v>
      </c>
      <c r="N137" s="87"/>
      <c r="O137" s="55" t="s">
        <v>84</v>
      </c>
      <c r="P137" s="56">
        <v>4515.44</v>
      </c>
      <c r="Q137" s="57">
        <v>43914</v>
      </c>
      <c r="R137" s="57">
        <v>43928</v>
      </c>
      <c r="S137" s="56">
        <v>4515.44</v>
      </c>
      <c r="T137" s="58" t="s">
        <v>1331</v>
      </c>
      <c r="U137" s="195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</row>
    <row r="138" spans="1:63" ht="27" customHeight="1">
      <c r="A138" s="46" t="s">
        <v>378</v>
      </c>
      <c r="B138" s="47" t="s">
        <v>70</v>
      </c>
      <c r="C138" s="47" t="s">
        <v>71</v>
      </c>
      <c r="D138" s="100" t="s">
        <v>159</v>
      </c>
      <c r="E138" s="49" t="s">
        <v>24</v>
      </c>
      <c r="F138" s="50"/>
      <c r="G138" s="51"/>
      <c r="H138" s="182" t="s">
        <v>1196</v>
      </c>
      <c r="I138" s="53"/>
      <c r="J138" s="53" t="s">
        <v>152</v>
      </c>
      <c r="K138" s="54"/>
      <c r="L138" s="51"/>
      <c r="M138" s="179" t="s">
        <v>1196</v>
      </c>
      <c r="N138" s="87"/>
      <c r="O138" s="53" t="s">
        <v>152</v>
      </c>
      <c r="P138" s="56">
        <v>5619.24</v>
      </c>
      <c r="Q138" s="57">
        <v>43916</v>
      </c>
      <c r="R138" s="57">
        <v>43920</v>
      </c>
      <c r="S138" s="56">
        <v>5619.24</v>
      </c>
      <c r="T138" s="58" t="s">
        <v>1331</v>
      </c>
      <c r="U138" s="71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</row>
    <row r="139" spans="1:63" ht="27" customHeight="1">
      <c r="A139" s="76" t="s">
        <v>379</v>
      </c>
      <c r="B139" s="47" t="s">
        <v>70</v>
      </c>
      <c r="C139" s="47" t="s">
        <v>71</v>
      </c>
      <c r="D139" s="102" t="s">
        <v>124</v>
      </c>
      <c r="E139" s="49" t="s">
        <v>24</v>
      </c>
      <c r="F139" s="50"/>
      <c r="G139" s="51"/>
      <c r="H139" s="196" t="s">
        <v>1234</v>
      </c>
      <c r="I139" s="69"/>
      <c r="J139" s="55" t="s">
        <v>380</v>
      </c>
      <c r="K139" s="197"/>
      <c r="L139" s="198"/>
      <c r="M139" s="179" t="s">
        <v>1234</v>
      </c>
      <c r="N139" s="87"/>
      <c r="O139" s="55" t="s">
        <v>380</v>
      </c>
      <c r="P139" s="56">
        <v>222.59</v>
      </c>
      <c r="Q139" s="57">
        <v>43917</v>
      </c>
      <c r="R139" s="57">
        <v>43917</v>
      </c>
      <c r="S139" s="56">
        <v>222.6</v>
      </c>
      <c r="T139" s="58" t="s">
        <v>1331</v>
      </c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</row>
    <row r="140" spans="1:63" ht="27" customHeight="1">
      <c r="A140" s="46" t="s">
        <v>382</v>
      </c>
      <c r="B140" s="47" t="s">
        <v>70</v>
      </c>
      <c r="C140" s="47" t="s">
        <v>71</v>
      </c>
      <c r="D140" s="100" t="s">
        <v>385</v>
      </c>
      <c r="E140" s="49" t="s">
        <v>24</v>
      </c>
      <c r="F140" s="50"/>
      <c r="G140" s="51"/>
      <c r="H140" s="181" t="s">
        <v>1235</v>
      </c>
      <c r="I140" s="53"/>
      <c r="J140" s="53" t="s">
        <v>384</v>
      </c>
      <c r="K140" s="54"/>
      <c r="L140" s="51"/>
      <c r="M140" s="179" t="s">
        <v>1235</v>
      </c>
      <c r="N140" s="87"/>
      <c r="O140" s="53" t="s">
        <v>384</v>
      </c>
      <c r="P140" s="56">
        <v>448</v>
      </c>
      <c r="Q140" s="57">
        <v>43917</v>
      </c>
      <c r="R140" s="57">
        <v>43927</v>
      </c>
      <c r="S140" s="56">
        <v>448</v>
      </c>
      <c r="T140" s="58" t="s">
        <v>1331</v>
      </c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</row>
    <row r="141" spans="1:63" ht="27" customHeight="1">
      <c r="A141" s="46" t="s">
        <v>383</v>
      </c>
      <c r="B141" s="47" t="s">
        <v>70</v>
      </c>
      <c r="C141" s="47" t="s">
        <v>71</v>
      </c>
      <c r="D141" s="100" t="s">
        <v>181</v>
      </c>
      <c r="E141" s="49" t="s">
        <v>24</v>
      </c>
      <c r="F141" s="50"/>
      <c r="G141" s="51"/>
      <c r="H141" s="183" t="s">
        <v>1204</v>
      </c>
      <c r="I141" s="53"/>
      <c r="J141" s="53" t="s">
        <v>182</v>
      </c>
      <c r="K141" s="54"/>
      <c r="L141" s="51"/>
      <c r="M141" s="179" t="s">
        <v>1204</v>
      </c>
      <c r="N141" s="87"/>
      <c r="O141" s="53" t="s">
        <v>182</v>
      </c>
      <c r="P141" s="56">
        <v>350</v>
      </c>
      <c r="Q141" s="57">
        <v>43917</v>
      </c>
      <c r="R141" s="57">
        <v>43923</v>
      </c>
      <c r="S141" s="56">
        <v>350</v>
      </c>
      <c r="T141" s="58" t="s">
        <v>1331</v>
      </c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</row>
    <row r="142" spans="1:63" ht="27" customHeight="1">
      <c r="A142" s="77" t="s">
        <v>376</v>
      </c>
      <c r="B142" s="47" t="s">
        <v>70</v>
      </c>
      <c r="C142" s="47" t="s">
        <v>71</v>
      </c>
      <c r="D142" s="100" t="s">
        <v>373</v>
      </c>
      <c r="E142" s="49" t="s">
        <v>13</v>
      </c>
      <c r="F142" s="50"/>
      <c r="G142" s="51"/>
      <c r="H142" s="180" t="s">
        <v>1236</v>
      </c>
      <c r="I142" s="53"/>
      <c r="J142" s="56" t="s">
        <v>374</v>
      </c>
      <c r="K142" s="54"/>
      <c r="L142" s="51"/>
      <c r="M142" s="179" t="s">
        <v>1236</v>
      </c>
      <c r="N142" s="87"/>
      <c r="O142" s="56" t="s">
        <v>374</v>
      </c>
      <c r="P142" s="56" t="s">
        <v>377</v>
      </c>
      <c r="Q142" s="57">
        <v>43921</v>
      </c>
      <c r="R142" s="57">
        <v>44651</v>
      </c>
      <c r="S142" s="56">
        <f>10009.52+10009.52+10009.52+10009.52+9995.96</f>
        <v>50034.04</v>
      </c>
      <c r="T142" s="58" t="s">
        <v>1331</v>
      </c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</row>
    <row r="143" spans="1:63" ht="27" customHeight="1">
      <c r="A143" s="46" t="s">
        <v>386</v>
      </c>
      <c r="B143" s="47" t="s">
        <v>70</v>
      </c>
      <c r="C143" s="47" t="s">
        <v>71</v>
      </c>
      <c r="D143" s="100" t="s">
        <v>387</v>
      </c>
      <c r="E143" s="49" t="s">
        <v>24</v>
      </c>
      <c r="F143" s="50"/>
      <c r="G143" s="51"/>
      <c r="H143" s="183" t="s">
        <v>1205</v>
      </c>
      <c r="I143" s="53"/>
      <c r="J143" s="53" t="s">
        <v>185</v>
      </c>
      <c r="K143" s="54"/>
      <c r="L143" s="51"/>
      <c r="M143" s="179" t="s">
        <v>1205</v>
      </c>
      <c r="N143" s="87"/>
      <c r="O143" s="53" t="s">
        <v>185</v>
      </c>
      <c r="P143" s="56">
        <v>1020</v>
      </c>
      <c r="Q143" s="57">
        <v>43921</v>
      </c>
      <c r="R143" s="57">
        <v>43923</v>
      </c>
      <c r="S143" s="56">
        <v>1020</v>
      </c>
      <c r="T143" s="58" t="s">
        <v>1331</v>
      </c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</row>
    <row r="144" spans="1:63" ht="27" customHeight="1">
      <c r="A144" s="76" t="s">
        <v>388</v>
      </c>
      <c r="B144" s="47" t="s">
        <v>70</v>
      </c>
      <c r="C144" s="47" t="s">
        <v>71</v>
      </c>
      <c r="D144" s="102" t="s">
        <v>389</v>
      </c>
      <c r="E144" s="49" t="s">
        <v>24</v>
      </c>
      <c r="F144" s="50"/>
      <c r="G144" s="51"/>
      <c r="H144" s="179" t="s">
        <v>1188</v>
      </c>
      <c r="I144" s="53"/>
      <c r="J144" s="55" t="s">
        <v>122</v>
      </c>
      <c r="K144" s="54"/>
      <c r="L144" s="51"/>
      <c r="M144" s="179" t="s">
        <v>1188</v>
      </c>
      <c r="N144" s="87"/>
      <c r="O144" s="55" t="s">
        <v>122</v>
      </c>
      <c r="P144" s="56">
        <v>1143</v>
      </c>
      <c r="Q144" s="57">
        <v>43921</v>
      </c>
      <c r="R144" s="57">
        <v>43921</v>
      </c>
      <c r="S144" s="56">
        <v>1143</v>
      </c>
      <c r="T144" s="58" t="s">
        <v>1331</v>
      </c>
      <c r="U144" s="71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</row>
    <row r="145" spans="1:63" ht="27" customHeight="1">
      <c r="A145" s="77" t="s">
        <v>659</v>
      </c>
      <c r="B145" s="47" t="s">
        <v>70</v>
      </c>
      <c r="C145" s="47" t="s">
        <v>71</v>
      </c>
      <c r="D145" s="100" t="s">
        <v>662</v>
      </c>
      <c r="E145" s="49" t="s">
        <v>13</v>
      </c>
      <c r="F145" s="50"/>
      <c r="G145" s="51"/>
      <c r="H145" s="181" t="s">
        <v>1237</v>
      </c>
      <c r="I145" s="53"/>
      <c r="J145" s="53" t="s">
        <v>660</v>
      </c>
      <c r="K145" s="54"/>
      <c r="L145" s="51"/>
      <c r="M145" s="179" t="s">
        <v>1237</v>
      </c>
      <c r="N145" s="87"/>
      <c r="O145" s="53" t="s">
        <v>660</v>
      </c>
      <c r="P145" s="56">
        <v>8000000</v>
      </c>
      <c r="Q145" s="57">
        <v>43922</v>
      </c>
      <c r="R145" s="57">
        <v>45017</v>
      </c>
      <c r="S145" s="56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</row>
    <row r="146" spans="1:63" ht="27" customHeight="1">
      <c r="A146" s="77" t="s">
        <v>659</v>
      </c>
      <c r="B146" s="47" t="s">
        <v>70</v>
      </c>
      <c r="C146" s="47" t="s">
        <v>71</v>
      </c>
      <c r="D146" s="100" t="s">
        <v>662</v>
      </c>
      <c r="E146" s="49" t="s">
        <v>13</v>
      </c>
      <c r="F146" s="50"/>
      <c r="G146" s="51"/>
      <c r="H146" s="181">
        <v>12015820157</v>
      </c>
      <c r="I146" s="53"/>
      <c r="J146" s="55" t="s">
        <v>663</v>
      </c>
      <c r="K146" s="54"/>
      <c r="L146" s="51"/>
      <c r="M146" s="179" t="s">
        <v>1237</v>
      </c>
      <c r="N146" s="87"/>
      <c r="O146" s="53" t="s">
        <v>660</v>
      </c>
      <c r="P146" s="56">
        <v>8000000</v>
      </c>
      <c r="Q146" s="57">
        <v>43922</v>
      </c>
      <c r="R146" s="57">
        <v>45017</v>
      </c>
      <c r="S146" s="56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</row>
    <row r="147" spans="1:63" ht="27" customHeight="1">
      <c r="A147" s="77" t="s">
        <v>659</v>
      </c>
      <c r="B147" s="47" t="s">
        <v>70</v>
      </c>
      <c r="C147" s="47" t="s">
        <v>71</v>
      </c>
      <c r="D147" s="100" t="s">
        <v>662</v>
      </c>
      <c r="E147" s="49" t="s">
        <v>13</v>
      </c>
      <c r="F147" s="50"/>
      <c r="G147" s="51"/>
      <c r="H147" s="181" t="s">
        <v>1238</v>
      </c>
      <c r="I147" s="53"/>
      <c r="J147" s="55" t="s">
        <v>664</v>
      </c>
      <c r="K147" s="54"/>
      <c r="L147" s="51"/>
      <c r="M147" s="179" t="s">
        <v>1237</v>
      </c>
      <c r="N147" s="87"/>
      <c r="O147" s="53" t="s">
        <v>660</v>
      </c>
      <c r="P147" s="56">
        <v>8000000</v>
      </c>
      <c r="Q147" s="57">
        <v>43922</v>
      </c>
      <c r="R147" s="57">
        <v>45017</v>
      </c>
      <c r="S147" s="56">
        <f>339150.94+331614.3+1112084.05+337803.57+337147.39+360010.44+1040233.21</f>
        <v>3858043.9</v>
      </c>
      <c r="T147" s="58"/>
      <c r="U147" s="71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</row>
    <row r="148" spans="1:63" ht="27" customHeight="1">
      <c r="A148" s="46" t="s">
        <v>390</v>
      </c>
      <c r="B148" s="47" t="s">
        <v>70</v>
      </c>
      <c r="C148" s="47" t="s">
        <v>71</v>
      </c>
      <c r="D148" s="100" t="s">
        <v>391</v>
      </c>
      <c r="E148" s="49" t="s">
        <v>24</v>
      </c>
      <c r="F148" s="50"/>
      <c r="G148" s="51"/>
      <c r="H148" s="189">
        <v>15189081001</v>
      </c>
      <c r="I148" s="53"/>
      <c r="J148" s="53" t="s">
        <v>321</v>
      </c>
      <c r="K148" s="54"/>
      <c r="L148" s="51"/>
      <c r="M148" s="179">
        <v>15189081001</v>
      </c>
      <c r="N148" s="87"/>
      <c r="O148" s="53" t="s">
        <v>321</v>
      </c>
      <c r="P148" s="56">
        <v>830</v>
      </c>
      <c r="Q148" s="57">
        <v>43922</v>
      </c>
      <c r="R148" s="57">
        <v>43925</v>
      </c>
      <c r="S148" s="56">
        <v>830</v>
      </c>
      <c r="T148" s="58" t="s">
        <v>1331</v>
      </c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</row>
    <row r="149" spans="1:63" ht="27" customHeight="1">
      <c r="A149" s="77" t="s">
        <v>392</v>
      </c>
      <c r="B149" s="47" t="s">
        <v>70</v>
      </c>
      <c r="C149" s="47" t="s">
        <v>71</v>
      </c>
      <c r="D149" s="48" t="s">
        <v>1327</v>
      </c>
      <c r="E149" s="49" t="s">
        <v>13</v>
      </c>
      <c r="F149" s="50"/>
      <c r="G149" s="51"/>
      <c r="H149" s="199" t="s">
        <v>1240</v>
      </c>
      <c r="I149" s="53"/>
      <c r="J149" s="55" t="s">
        <v>393</v>
      </c>
      <c r="K149" s="54"/>
      <c r="L149" s="51"/>
      <c r="M149" s="179" t="s">
        <v>1240</v>
      </c>
      <c r="N149" s="87"/>
      <c r="O149" s="55" t="s">
        <v>393</v>
      </c>
      <c r="P149" s="56">
        <v>469385.28</v>
      </c>
      <c r="Q149" s="57">
        <v>43922</v>
      </c>
      <c r="R149" s="57">
        <v>44652</v>
      </c>
      <c r="S149" s="56">
        <f>2885.18+26508.27+23730.05+26167.25+24084.36+19454.08+23744.59+21236.02+14118.34+50850.09</f>
        <v>232778.22999999998</v>
      </c>
      <c r="T149" s="58"/>
      <c r="U149" s="71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</row>
    <row r="150" spans="1:63" ht="27" customHeight="1">
      <c r="A150" s="46">
        <v>8187857159</v>
      </c>
      <c r="B150" s="47" t="s">
        <v>70</v>
      </c>
      <c r="C150" s="47" t="s">
        <v>71</v>
      </c>
      <c r="D150" s="100" t="s">
        <v>396</v>
      </c>
      <c r="E150" s="49" t="s">
        <v>13</v>
      </c>
      <c r="F150" s="50"/>
      <c r="G150" s="51"/>
      <c r="H150" s="181"/>
      <c r="I150" s="53"/>
      <c r="J150" s="53" t="s">
        <v>394</v>
      </c>
      <c r="K150" s="54"/>
      <c r="L150" s="51"/>
      <c r="M150" s="179"/>
      <c r="N150" s="87"/>
      <c r="O150" s="53" t="s">
        <v>394</v>
      </c>
      <c r="P150" s="56"/>
      <c r="Q150" s="57"/>
      <c r="R150" s="57"/>
      <c r="S150" s="56"/>
      <c r="T150" s="58" t="s">
        <v>1331</v>
      </c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</row>
    <row r="151" spans="1:63" ht="27" customHeight="1">
      <c r="A151" s="76" t="s">
        <v>397</v>
      </c>
      <c r="B151" s="47" t="s">
        <v>70</v>
      </c>
      <c r="C151" s="47" t="s">
        <v>71</v>
      </c>
      <c r="D151" s="102" t="s">
        <v>398</v>
      </c>
      <c r="E151" s="49" t="s">
        <v>24</v>
      </c>
      <c r="F151" s="50"/>
      <c r="G151" s="51"/>
      <c r="H151" s="182" t="s">
        <v>1215</v>
      </c>
      <c r="I151" s="53"/>
      <c r="J151" s="55" t="s">
        <v>256</v>
      </c>
      <c r="K151" s="54"/>
      <c r="L151" s="51"/>
      <c r="M151" s="179" t="s">
        <v>1215</v>
      </c>
      <c r="N151" s="87"/>
      <c r="O151" s="55" t="s">
        <v>256</v>
      </c>
      <c r="P151" s="56">
        <v>5490</v>
      </c>
      <c r="Q151" s="57">
        <v>43923</v>
      </c>
      <c r="R151" s="57">
        <v>43923</v>
      </c>
      <c r="S151" s="56">
        <v>5490</v>
      </c>
      <c r="T151" s="58" t="s">
        <v>1331</v>
      </c>
      <c r="U151" s="71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</row>
    <row r="152" spans="1:63" ht="27" customHeight="1">
      <c r="A152" s="46" t="s">
        <v>400</v>
      </c>
      <c r="B152" s="47" t="s">
        <v>70</v>
      </c>
      <c r="C152" s="47" t="s">
        <v>71</v>
      </c>
      <c r="D152" s="100" t="s">
        <v>401</v>
      </c>
      <c r="E152" s="49" t="s">
        <v>27</v>
      </c>
      <c r="F152" s="50"/>
      <c r="G152" s="51"/>
      <c r="H152" s="181" t="s">
        <v>1175</v>
      </c>
      <c r="I152" s="75"/>
      <c r="J152" s="55" t="s">
        <v>84</v>
      </c>
      <c r="K152" s="54"/>
      <c r="L152" s="51"/>
      <c r="M152" s="179" t="s">
        <v>1175</v>
      </c>
      <c r="N152" s="87"/>
      <c r="O152" s="55" t="s">
        <v>84</v>
      </c>
      <c r="P152" s="56">
        <v>4531.66</v>
      </c>
      <c r="Q152" s="57">
        <v>43923</v>
      </c>
      <c r="R152" s="57">
        <v>43935</v>
      </c>
      <c r="S152" s="56">
        <v>4531.66</v>
      </c>
      <c r="T152" s="58" t="s">
        <v>1331</v>
      </c>
      <c r="U152" s="195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</row>
    <row r="153" spans="1:63" ht="27" customHeight="1">
      <c r="A153" s="46" t="s">
        <v>403</v>
      </c>
      <c r="B153" s="47" t="s">
        <v>70</v>
      </c>
      <c r="C153" s="47" t="s">
        <v>71</v>
      </c>
      <c r="D153" s="100" t="s">
        <v>404</v>
      </c>
      <c r="E153" s="49" t="s">
        <v>24</v>
      </c>
      <c r="F153" s="50"/>
      <c r="G153" s="51"/>
      <c r="H153" s="183" t="s">
        <v>1210</v>
      </c>
      <c r="I153" s="53"/>
      <c r="J153" s="55" t="s">
        <v>234</v>
      </c>
      <c r="K153" s="54"/>
      <c r="L153" s="51"/>
      <c r="M153" s="179" t="s">
        <v>1210</v>
      </c>
      <c r="N153" s="87"/>
      <c r="O153" s="55" t="s">
        <v>234</v>
      </c>
      <c r="P153" s="56">
        <v>94.83</v>
      </c>
      <c r="Q153" s="57">
        <v>43923</v>
      </c>
      <c r="R153" s="57">
        <v>43931</v>
      </c>
      <c r="S153" s="56">
        <v>94.83</v>
      </c>
      <c r="T153" s="58" t="s">
        <v>1331</v>
      </c>
      <c r="U153" s="71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</row>
    <row r="154" spans="1:63" ht="27" customHeight="1">
      <c r="A154" s="46" t="s">
        <v>402</v>
      </c>
      <c r="B154" s="47" t="s">
        <v>70</v>
      </c>
      <c r="C154" s="47" t="s">
        <v>71</v>
      </c>
      <c r="D154" s="100" t="s">
        <v>169</v>
      </c>
      <c r="E154" s="49" t="s">
        <v>24</v>
      </c>
      <c r="F154" s="50"/>
      <c r="G154" s="51"/>
      <c r="H154" s="183" t="s">
        <v>1201</v>
      </c>
      <c r="I154" s="53"/>
      <c r="J154" s="53" t="s">
        <v>444</v>
      </c>
      <c r="K154" s="54"/>
      <c r="L154" s="51"/>
      <c r="M154" s="179" t="s">
        <v>1201</v>
      </c>
      <c r="N154" s="87"/>
      <c r="O154" s="53" t="s">
        <v>444</v>
      </c>
      <c r="P154" s="56">
        <v>23.69</v>
      </c>
      <c r="Q154" s="57">
        <v>43923</v>
      </c>
      <c r="R154" s="57">
        <v>43931</v>
      </c>
      <c r="S154" s="56">
        <v>23.69</v>
      </c>
      <c r="T154" s="58" t="s">
        <v>1331</v>
      </c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</row>
    <row r="155" spans="1:63" ht="27" customHeight="1">
      <c r="A155" s="46" t="s">
        <v>405</v>
      </c>
      <c r="B155" s="47" t="s">
        <v>70</v>
      </c>
      <c r="C155" s="47" t="s">
        <v>71</v>
      </c>
      <c r="D155" s="100" t="s">
        <v>401</v>
      </c>
      <c r="E155" s="49" t="s">
        <v>27</v>
      </c>
      <c r="F155" s="50"/>
      <c r="G155" s="51"/>
      <c r="H155" s="181" t="s">
        <v>1175</v>
      </c>
      <c r="I155" s="75"/>
      <c r="J155" s="55" t="s">
        <v>84</v>
      </c>
      <c r="K155" s="54"/>
      <c r="L155" s="51"/>
      <c r="M155" s="179" t="s">
        <v>1175</v>
      </c>
      <c r="N155" s="87"/>
      <c r="O155" s="55" t="s">
        <v>84</v>
      </c>
      <c r="P155" s="56">
        <v>4388.42</v>
      </c>
      <c r="Q155" s="57">
        <v>43929</v>
      </c>
      <c r="R155" s="57">
        <v>43942</v>
      </c>
      <c r="S155" s="56">
        <v>4388.42</v>
      </c>
      <c r="T155" s="58" t="s">
        <v>1331</v>
      </c>
      <c r="U155" s="195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</row>
    <row r="156" spans="1:63" ht="27" customHeight="1">
      <c r="A156" s="46" t="s">
        <v>406</v>
      </c>
      <c r="B156" s="47" t="s">
        <v>70</v>
      </c>
      <c r="C156" s="47" t="s">
        <v>71</v>
      </c>
      <c r="D156" s="100" t="s">
        <v>407</v>
      </c>
      <c r="E156" s="49" t="s">
        <v>24</v>
      </c>
      <c r="F156" s="50"/>
      <c r="G156" s="51"/>
      <c r="H156" s="189">
        <v>12078721003</v>
      </c>
      <c r="I156" s="53"/>
      <c r="J156" s="53" t="s">
        <v>311</v>
      </c>
      <c r="K156" s="54"/>
      <c r="L156" s="51"/>
      <c r="M156" s="179">
        <v>12078721003</v>
      </c>
      <c r="N156" s="87"/>
      <c r="O156" s="53" t="s">
        <v>311</v>
      </c>
      <c r="P156" s="56">
        <v>120</v>
      </c>
      <c r="Q156" s="57">
        <v>43929</v>
      </c>
      <c r="R156" s="57">
        <v>43929</v>
      </c>
      <c r="S156" s="56">
        <v>120</v>
      </c>
      <c r="T156" s="58" t="s">
        <v>1331</v>
      </c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</row>
    <row r="157" spans="1:63" ht="27" customHeight="1">
      <c r="A157" s="76" t="s">
        <v>408</v>
      </c>
      <c r="B157" s="47" t="s">
        <v>70</v>
      </c>
      <c r="C157" s="47" t="s">
        <v>71</v>
      </c>
      <c r="D157" s="102" t="s">
        <v>409</v>
      </c>
      <c r="E157" s="49" t="s">
        <v>24</v>
      </c>
      <c r="F157" s="50"/>
      <c r="G157" s="51"/>
      <c r="H157" s="192" t="s">
        <v>1226</v>
      </c>
      <c r="I157" s="53"/>
      <c r="J157" s="55" t="s">
        <v>302</v>
      </c>
      <c r="K157" s="54"/>
      <c r="L157" s="51"/>
      <c r="M157" s="179" t="s">
        <v>1226</v>
      </c>
      <c r="N157" s="87"/>
      <c r="O157" s="55" t="s">
        <v>302</v>
      </c>
      <c r="P157" s="56">
        <v>1640</v>
      </c>
      <c r="Q157" s="57">
        <v>43930</v>
      </c>
      <c r="R157" s="57">
        <v>43930</v>
      </c>
      <c r="S157" s="56">
        <v>1640</v>
      </c>
      <c r="T157" s="58" t="s">
        <v>1331</v>
      </c>
      <c r="U157" s="71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</row>
    <row r="158" spans="1:63" ht="27" customHeight="1">
      <c r="A158" s="46" t="s">
        <v>411</v>
      </c>
      <c r="B158" s="47" t="s">
        <v>70</v>
      </c>
      <c r="C158" s="47" t="s">
        <v>71</v>
      </c>
      <c r="D158" s="100" t="s">
        <v>413</v>
      </c>
      <c r="E158" s="49" t="s">
        <v>24</v>
      </c>
      <c r="F158" s="50"/>
      <c r="G158" s="51"/>
      <c r="H158" s="179" t="s">
        <v>1241</v>
      </c>
      <c r="I158" s="53"/>
      <c r="J158" s="53" t="s">
        <v>412</v>
      </c>
      <c r="K158" s="54"/>
      <c r="L158" s="51"/>
      <c r="M158" s="179" t="s">
        <v>1241</v>
      </c>
      <c r="N158" s="87"/>
      <c r="O158" s="53" t="s">
        <v>412</v>
      </c>
      <c r="P158" s="56">
        <v>4068</v>
      </c>
      <c r="Q158" s="57">
        <v>43930</v>
      </c>
      <c r="R158" s="57">
        <v>43951</v>
      </c>
      <c r="S158" s="56">
        <v>4068</v>
      </c>
      <c r="T158" s="58" t="s">
        <v>1331</v>
      </c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</row>
    <row r="159" spans="1:63" ht="27" customHeight="1">
      <c r="A159" s="46" t="s">
        <v>414</v>
      </c>
      <c r="B159" s="47" t="s">
        <v>70</v>
      </c>
      <c r="C159" s="47" t="s">
        <v>71</v>
      </c>
      <c r="D159" s="100" t="s">
        <v>415</v>
      </c>
      <c r="E159" s="49" t="s">
        <v>24</v>
      </c>
      <c r="F159" s="50"/>
      <c r="G159" s="51"/>
      <c r="H159" s="179" t="s">
        <v>1196</v>
      </c>
      <c r="I159" s="53"/>
      <c r="J159" s="53" t="s">
        <v>152</v>
      </c>
      <c r="K159" s="54"/>
      <c r="L159" s="51"/>
      <c r="M159" s="179" t="s">
        <v>1196</v>
      </c>
      <c r="N159" s="87"/>
      <c r="O159" s="53" t="s">
        <v>152</v>
      </c>
      <c r="P159" s="56">
        <v>1852.35</v>
      </c>
      <c r="Q159" s="57">
        <v>43930</v>
      </c>
      <c r="R159" s="57">
        <v>43952</v>
      </c>
      <c r="S159" s="56">
        <v>1852.35</v>
      </c>
      <c r="T159" s="58" t="s">
        <v>1331</v>
      </c>
      <c r="U159" s="71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</row>
    <row r="160" spans="1:63" ht="27" customHeight="1">
      <c r="A160" s="46" t="s">
        <v>416</v>
      </c>
      <c r="B160" s="47" t="s">
        <v>70</v>
      </c>
      <c r="C160" s="47" t="s">
        <v>71</v>
      </c>
      <c r="D160" s="100" t="s">
        <v>432</v>
      </c>
      <c r="E160" s="49" t="s">
        <v>24</v>
      </c>
      <c r="F160" s="50"/>
      <c r="G160" s="51"/>
      <c r="H160" s="181" t="s">
        <v>1242</v>
      </c>
      <c r="I160" s="53"/>
      <c r="J160" s="53" t="s">
        <v>417</v>
      </c>
      <c r="K160" s="54"/>
      <c r="L160" s="51"/>
      <c r="M160" s="179" t="s">
        <v>1242</v>
      </c>
      <c r="N160" s="87"/>
      <c r="O160" s="53" t="s">
        <v>417</v>
      </c>
      <c r="P160" s="56">
        <v>525</v>
      </c>
      <c r="Q160" s="57">
        <v>43930</v>
      </c>
      <c r="R160" s="57">
        <v>43952</v>
      </c>
      <c r="S160" s="56">
        <v>525</v>
      </c>
      <c r="T160" s="58" t="s">
        <v>1331</v>
      </c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</row>
    <row r="161" spans="1:63" ht="27" customHeight="1">
      <c r="A161" s="46" t="s">
        <v>418</v>
      </c>
      <c r="B161" s="47" t="s">
        <v>70</v>
      </c>
      <c r="C161" s="47" t="s">
        <v>71</v>
      </c>
      <c r="D161" s="100" t="s">
        <v>419</v>
      </c>
      <c r="E161" s="49" t="s">
        <v>24</v>
      </c>
      <c r="F161" s="50"/>
      <c r="G161" s="51"/>
      <c r="H161" s="181" t="s">
        <v>1243</v>
      </c>
      <c r="I161" s="53"/>
      <c r="J161" s="55" t="s">
        <v>420</v>
      </c>
      <c r="K161" s="54"/>
      <c r="L161" s="51"/>
      <c r="M161" s="179" t="s">
        <v>1243</v>
      </c>
      <c r="N161" s="87"/>
      <c r="O161" s="55" t="s">
        <v>420</v>
      </c>
      <c r="P161" s="56">
        <v>700</v>
      </c>
      <c r="Q161" s="57">
        <v>43930</v>
      </c>
      <c r="R161" s="57">
        <v>43930</v>
      </c>
      <c r="S161" s="56">
        <v>700</v>
      </c>
      <c r="T161" s="58" t="s">
        <v>1331</v>
      </c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</row>
    <row r="162" spans="1:63" ht="27" customHeight="1">
      <c r="A162" s="46" t="s">
        <v>421</v>
      </c>
      <c r="B162" s="47" t="s">
        <v>70</v>
      </c>
      <c r="C162" s="47" t="s">
        <v>71</v>
      </c>
      <c r="D162" s="100" t="s">
        <v>401</v>
      </c>
      <c r="E162" s="49" t="s">
        <v>27</v>
      </c>
      <c r="F162" s="50"/>
      <c r="G162" s="51"/>
      <c r="H162" s="181" t="s">
        <v>1175</v>
      </c>
      <c r="I162" s="75"/>
      <c r="J162" s="55" t="s">
        <v>84</v>
      </c>
      <c r="K162" s="54"/>
      <c r="L162" s="51"/>
      <c r="M162" s="179" t="s">
        <v>1175</v>
      </c>
      <c r="N162" s="87"/>
      <c r="O162" s="55" t="s">
        <v>84</v>
      </c>
      <c r="P162" s="56">
        <v>5432.63</v>
      </c>
      <c r="Q162" s="57">
        <v>43935</v>
      </c>
      <c r="R162" s="57">
        <v>43949</v>
      </c>
      <c r="S162" s="56">
        <v>5432.63</v>
      </c>
      <c r="T162" s="58" t="s">
        <v>1331</v>
      </c>
      <c r="U162" s="195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</row>
    <row r="163" spans="1:63" ht="27" customHeight="1">
      <c r="A163" s="46" t="s">
        <v>422</v>
      </c>
      <c r="B163" s="47" t="s">
        <v>70</v>
      </c>
      <c r="C163" s="47" t="s">
        <v>71</v>
      </c>
      <c r="D163" s="100" t="s">
        <v>424</v>
      </c>
      <c r="E163" s="49" t="s">
        <v>24</v>
      </c>
      <c r="F163" s="50"/>
      <c r="G163" s="51"/>
      <c r="H163" s="200" t="s">
        <v>1244</v>
      </c>
      <c r="I163" s="53"/>
      <c r="J163" s="55" t="s">
        <v>423</v>
      </c>
      <c r="K163" s="54"/>
      <c r="L163" s="51"/>
      <c r="M163" s="200" t="s">
        <v>1244</v>
      </c>
      <c r="N163" s="87"/>
      <c r="O163" s="55" t="s">
        <v>423</v>
      </c>
      <c r="P163" s="56">
        <v>431</v>
      </c>
      <c r="Q163" s="57">
        <v>43935</v>
      </c>
      <c r="R163" s="57">
        <v>43951</v>
      </c>
      <c r="S163" s="56">
        <v>431</v>
      </c>
      <c r="T163" s="58" t="s">
        <v>1331</v>
      </c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</row>
    <row r="164" spans="1:63" ht="27" customHeight="1">
      <c r="A164" s="46" t="s">
        <v>855</v>
      </c>
      <c r="B164" s="47" t="s">
        <v>70</v>
      </c>
      <c r="C164" s="47" t="s">
        <v>71</v>
      </c>
      <c r="D164" s="100" t="s">
        <v>425</v>
      </c>
      <c r="E164" s="49" t="s">
        <v>24</v>
      </c>
      <c r="F164" s="50"/>
      <c r="G164" s="51"/>
      <c r="H164" s="179" t="s">
        <v>1196</v>
      </c>
      <c r="I164" s="53"/>
      <c r="J164" s="55" t="s">
        <v>152</v>
      </c>
      <c r="K164" s="54"/>
      <c r="L164" s="51"/>
      <c r="M164" s="179" t="s">
        <v>1196</v>
      </c>
      <c r="N164" s="87"/>
      <c r="O164" s="55" t="s">
        <v>152</v>
      </c>
      <c r="P164" s="56">
        <v>3300</v>
      </c>
      <c r="Q164" s="57">
        <v>43935</v>
      </c>
      <c r="R164" s="57">
        <v>43951</v>
      </c>
      <c r="S164" s="56">
        <v>3300</v>
      </c>
      <c r="T164" s="58" t="s">
        <v>1331</v>
      </c>
      <c r="U164" s="71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</row>
    <row r="165" spans="1:63" ht="27" customHeight="1">
      <c r="A165" s="46" t="s">
        <v>426</v>
      </c>
      <c r="B165" s="47" t="s">
        <v>70</v>
      </c>
      <c r="C165" s="47" t="s">
        <v>71</v>
      </c>
      <c r="D165" s="100" t="s">
        <v>427</v>
      </c>
      <c r="E165" s="49" t="s">
        <v>24</v>
      </c>
      <c r="F165" s="50"/>
      <c r="G165" s="51"/>
      <c r="H165" s="193" t="s">
        <v>1227</v>
      </c>
      <c r="I165" s="53"/>
      <c r="J165" s="55" t="s">
        <v>310</v>
      </c>
      <c r="K165" s="54"/>
      <c r="L165" s="51"/>
      <c r="M165" s="179" t="s">
        <v>1227</v>
      </c>
      <c r="N165" s="87"/>
      <c r="O165" s="55" t="s">
        <v>310</v>
      </c>
      <c r="P165" s="56">
        <v>168</v>
      </c>
      <c r="Q165" s="57">
        <v>43935</v>
      </c>
      <c r="R165" s="57">
        <v>43951</v>
      </c>
      <c r="S165" s="56">
        <v>168</v>
      </c>
      <c r="T165" s="58" t="s">
        <v>1331</v>
      </c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</row>
    <row r="166" spans="1:63" ht="27" customHeight="1">
      <c r="A166" s="46" t="s">
        <v>433</v>
      </c>
      <c r="B166" s="47" t="s">
        <v>70</v>
      </c>
      <c r="C166" s="47" t="s">
        <v>71</v>
      </c>
      <c r="D166" s="100" t="s">
        <v>434</v>
      </c>
      <c r="E166" s="49" t="s">
        <v>24</v>
      </c>
      <c r="F166" s="50"/>
      <c r="G166" s="51"/>
      <c r="H166" s="182" t="s">
        <v>1196</v>
      </c>
      <c r="I166" s="53"/>
      <c r="J166" s="55" t="s">
        <v>152</v>
      </c>
      <c r="K166" s="54"/>
      <c r="L166" s="51"/>
      <c r="M166" s="179" t="s">
        <v>1196</v>
      </c>
      <c r="N166" s="87"/>
      <c r="O166" s="55" t="s">
        <v>152</v>
      </c>
      <c r="P166" s="56">
        <v>450</v>
      </c>
      <c r="Q166" s="57">
        <v>43937</v>
      </c>
      <c r="R166" s="57">
        <v>43941</v>
      </c>
      <c r="S166" s="56">
        <v>450</v>
      </c>
      <c r="T166" s="58" t="s">
        <v>1331</v>
      </c>
      <c r="U166" s="71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</row>
    <row r="167" spans="1:63" ht="27" customHeight="1">
      <c r="A167" s="77" t="s">
        <v>435</v>
      </c>
      <c r="B167" s="47" t="s">
        <v>70</v>
      </c>
      <c r="C167" s="47" t="s">
        <v>71</v>
      </c>
      <c r="D167" s="100" t="s">
        <v>883</v>
      </c>
      <c r="E167" s="49" t="s">
        <v>13</v>
      </c>
      <c r="F167" s="50"/>
      <c r="G167" s="51"/>
      <c r="H167" s="192" t="s">
        <v>1225</v>
      </c>
      <c r="I167" s="53"/>
      <c r="J167" s="55" t="s">
        <v>301</v>
      </c>
      <c r="K167" s="54"/>
      <c r="L167" s="51"/>
      <c r="M167" s="179" t="s">
        <v>1225</v>
      </c>
      <c r="N167" s="87"/>
      <c r="O167" s="55" t="s">
        <v>301</v>
      </c>
      <c r="P167" s="56">
        <v>16845.38</v>
      </c>
      <c r="Q167" s="57">
        <v>43938</v>
      </c>
      <c r="R167" s="57">
        <v>44303</v>
      </c>
      <c r="S167" s="56">
        <f>1695.38+3030+3030+9090</f>
        <v>16845.38</v>
      </c>
      <c r="T167" s="58" t="s">
        <v>1331</v>
      </c>
      <c r="U167" s="71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</row>
    <row r="168" spans="1:63" ht="27" customHeight="1">
      <c r="A168" s="77" t="s">
        <v>435</v>
      </c>
      <c r="B168" s="47" t="s">
        <v>70</v>
      </c>
      <c r="C168" s="47" t="s">
        <v>71</v>
      </c>
      <c r="D168" s="100" t="s">
        <v>875</v>
      </c>
      <c r="E168" s="49" t="s">
        <v>13</v>
      </c>
      <c r="F168" s="50"/>
      <c r="G168" s="51"/>
      <c r="H168" s="192" t="s">
        <v>1225</v>
      </c>
      <c r="I168" s="53"/>
      <c r="J168" s="55" t="s">
        <v>301</v>
      </c>
      <c r="K168" s="54"/>
      <c r="L168" s="51"/>
      <c r="M168" s="179" t="s">
        <v>1225</v>
      </c>
      <c r="N168" s="87"/>
      <c r="O168" s="55" t="s">
        <v>301</v>
      </c>
      <c r="P168" s="56">
        <v>30654.46</v>
      </c>
      <c r="Q168" s="57">
        <v>43938</v>
      </c>
      <c r="R168" s="57">
        <v>44303</v>
      </c>
      <c r="S168" s="56">
        <f>2434.19+13095+10006.66</f>
        <v>25535.85</v>
      </c>
      <c r="T168" s="58" t="s">
        <v>1331</v>
      </c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</row>
    <row r="169" spans="1:63" ht="27" customHeight="1">
      <c r="A169" s="46" t="s">
        <v>436</v>
      </c>
      <c r="B169" s="47" t="s">
        <v>70</v>
      </c>
      <c r="C169" s="47" t="s">
        <v>71</v>
      </c>
      <c r="D169" s="100" t="s">
        <v>298</v>
      </c>
      <c r="E169" s="49" t="s">
        <v>24</v>
      </c>
      <c r="F169" s="50"/>
      <c r="G169" s="51"/>
      <c r="H169" s="182" t="s">
        <v>1206</v>
      </c>
      <c r="I169" s="53"/>
      <c r="J169" s="53" t="s">
        <v>195</v>
      </c>
      <c r="K169" s="54"/>
      <c r="L169" s="51"/>
      <c r="M169" s="179" t="s">
        <v>1206</v>
      </c>
      <c r="N169" s="87"/>
      <c r="O169" s="53" t="s">
        <v>195</v>
      </c>
      <c r="P169" s="56">
        <v>499.2</v>
      </c>
      <c r="Q169" s="57">
        <v>43941</v>
      </c>
      <c r="R169" s="57">
        <v>43941</v>
      </c>
      <c r="S169" s="56">
        <v>499.2</v>
      </c>
      <c r="T169" s="58" t="s">
        <v>1331</v>
      </c>
      <c r="U169" s="104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</row>
    <row r="170" spans="1:63" ht="27" customHeight="1">
      <c r="A170" s="46" t="s">
        <v>437</v>
      </c>
      <c r="B170" s="47" t="s">
        <v>70</v>
      </c>
      <c r="C170" s="47" t="s">
        <v>71</v>
      </c>
      <c r="D170" s="100" t="s">
        <v>86</v>
      </c>
      <c r="E170" s="49" t="s">
        <v>24</v>
      </c>
      <c r="F170" s="50"/>
      <c r="G170" s="51"/>
      <c r="H170" s="183" t="s">
        <v>1197</v>
      </c>
      <c r="I170" s="53"/>
      <c r="J170" s="53" t="s">
        <v>155</v>
      </c>
      <c r="K170" s="54"/>
      <c r="L170" s="51"/>
      <c r="M170" s="179" t="s">
        <v>1197</v>
      </c>
      <c r="N170" s="87"/>
      <c r="O170" s="53" t="s">
        <v>155</v>
      </c>
      <c r="P170" s="56">
        <v>3483.77</v>
      </c>
      <c r="Q170" s="57">
        <v>43941</v>
      </c>
      <c r="R170" s="57">
        <v>43941</v>
      </c>
      <c r="S170" s="56">
        <v>3483.77</v>
      </c>
      <c r="T170" s="58" t="s">
        <v>1331</v>
      </c>
      <c r="U170" s="61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</row>
    <row r="171" spans="1:63" ht="27" customHeight="1">
      <c r="A171" s="46" t="s">
        <v>468</v>
      </c>
      <c r="B171" s="47" t="s">
        <v>70</v>
      </c>
      <c r="C171" s="47" t="s">
        <v>71</v>
      </c>
      <c r="D171" s="100" t="s">
        <v>510</v>
      </c>
      <c r="E171" s="49" t="s">
        <v>24</v>
      </c>
      <c r="F171" s="50"/>
      <c r="G171" s="51"/>
      <c r="H171" s="182" t="s">
        <v>1196</v>
      </c>
      <c r="I171" s="53"/>
      <c r="J171" s="55" t="s">
        <v>152</v>
      </c>
      <c r="K171" s="54"/>
      <c r="L171" s="51"/>
      <c r="M171" s="179" t="s">
        <v>1196</v>
      </c>
      <c r="N171" s="87"/>
      <c r="O171" s="55" t="s">
        <v>152</v>
      </c>
      <c r="P171" s="56">
        <v>1099.18</v>
      </c>
      <c r="Q171" s="57">
        <v>43941</v>
      </c>
      <c r="R171" s="57">
        <v>43951</v>
      </c>
      <c r="S171" s="56">
        <v>1099.18</v>
      </c>
      <c r="T171" s="58" t="s">
        <v>1331</v>
      </c>
      <c r="U171" s="71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</row>
    <row r="172" spans="1:63" ht="27" customHeight="1">
      <c r="A172" s="46" t="s">
        <v>471</v>
      </c>
      <c r="B172" s="47" t="s">
        <v>70</v>
      </c>
      <c r="C172" s="47" t="s">
        <v>71</v>
      </c>
      <c r="D172" s="100" t="s">
        <v>473</v>
      </c>
      <c r="E172" s="49" t="s">
        <v>24</v>
      </c>
      <c r="F172" s="50"/>
      <c r="G172" s="51"/>
      <c r="H172" s="181" t="s">
        <v>1230</v>
      </c>
      <c r="I172" s="53"/>
      <c r="J172" s="55" t="s">
        <v>333</v>
      </c>
      <c r="K172" s="54"/>
      <c r="L172" s="51"/>
      <c r="M172" s="179" t="s">
        <v>1230</v>
      </c>
      <c r="N172" s="87"/>
      <c r="O172" s="55" t="s">
        <v>333</v>
      </c>
      <c r="P172" s="56">
        <v>236</v>
      </c>
      <c r="Q172" s="57">
        <v>43942</v>
      </c>
      <c r="R172" s="57">
        <v>43943</v>
      </c>
      <c r="S172" s="56">
        <v>236</v>
      </c>
      <c r="T172" s="58" t="s">
        <v>1331</v>
      </c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</row>
    <row r="173" spans="1:63" ht="27" customHeight="1">
      <c r="A173" s="46" t="s">
        <v>472</v>
      </c>
      <c r="B173" s="47" t="s">
        <v>70</v>
      </c>
      <c r="C173" s="47" t="s">
        <v>71</v>
      </c>
      <c r="D173" s="100" t="s">
        <v>474</v>
      </c>
      <c r="E173" s="49" t="s">
        <v>24</v>
      </c>
      <c r="F173" s="50"/>
      <c r="G173" s="51"/>
      <c r="H173" s="52" t="s">
        <v>1245</v>
      </c>
      <c r="I173" s="53"/>
      <c r="J173" s="55" t="s">
        <v>475</v>
      </c>
      <c r="K173" s="54"/>
      <c r="L173" s="51"/>
      <c r="M173" s="52" t="s">
        <v>1245</v>
      </c>
      <c r="N173" s="87"/>
      <c r="O173" s="55" t="s">
        <v>475</v>
      </c>
      <c r="P173" s="56">
        <v>441</v>
      </c>
      <c r="Q173" s="57">
        <v>43942</v>
      </c>
      <c r="R173" s="57">
        <v>43951</v>
      </c>
      <c r="S173" s="56">
        <v>441</v>
      </c>
      <c r="T173" s="58" t="s">
        <v>1331</v>
      </c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</row>
    <row r="174" spans="1:63" ht="27" customHeight="1">
      <c r="A174" s="46" t="s">
        <v>476</v>
      </c>
      <c r="B174" s="47" t="s">
        <v>70</v>
      </c>
      <c r="C174" s="47" t="s">
        <v>71</v>
      </c>
      <c r="D174" s="100" t="s">
        <v>107</v>
      </c>
      <c r="E174" s="49" t="s">
        <v>24</v>
      </c>
      <c r="F174" s="50"/>
      <c r="G174" s="51"/>
      <c r="H174" s="182" t="s">
        <v>1186</v>
      </c>
      <c r="I174" s="75"/>
      <c r="J174" s="55" t="s">
        <v>113</v>
      </c>
      <c r="K174" s="54"/>
      <c r="L174" s="51"/>
      <c r="M174" s="179" t="s">
        <v>1186</v>
      </c>
      <c r="N174" s="87"/>
      <c r="O174" s="55" t="s">
        <v>113</v>
      </c>
      <c r="P174" s="56">
        <v>1699.9</v>
      </c>
      <c r="Q174" s="57">
        <v>43942</v>
      </c>
      <c r="R174" s="57">
        <v>43942</v>
      </c>
      <c r="S174" s="56">
        <v>1699.9</v>
      </c>
      <c r="T174" s="58" t="s">
        <v>1331</v>
      </c>
      <c r="U174" s="61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</row>
    <row r="175" spans="1:63" ht="27" customHeight="1">
      <c r="A175" s="46" t="s">
        <v>509</v>
      </c>
      <c r="B175" s="47" t="s">
        <v>70</v>
      </c>
      <c r="C175" s="47" t="s">
        <v>71</v>
      </c>
      <c r="D175" s="100" t="s">
        <v>196</v>
      </c>
      <c r="E175" s="49" t="s">
        <v>24</v>
      </c>
      <c r="F175" s="50"/>
      <c r="G175" s="51"/>
      <c r="H175" s="182" t="s">
        <v>1206</v>
      </c>
      <c r="I175" s="53"/>
      <c r="J175" s="55" t="s">
        <v>195</v>
      </c>
      <c r="K175" s="54"/>
      <c r="L175" s="51"/>
      <c r="M175" s="179" t="s">
        <v>1206</v>
      </c>
      <c r="N175" s="87"/>
      <c r="O175" s="55" t="s">
        <v>195</v>
      </c>
      <c r="P175" s="56">
        <v>480.48</v>
      </c>
      <c r="Q175" s="57">
        <v>43943</v>
      </c>
      <c r="R175" s="57">
        <v>43951</v>
      </c>
      <c r="S175" s="56">
        <v>480.48</v>
      </c>
      <c r="T175" s="58" t="s">
        <v>1331</v>
      </c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</row>
    <row r="176" spans="1:63" ht="27" customHeight="1">
      <c r="A176" s="46" t="s">
        <v>511</v>
      </c>
      <c r="B176" s="47" t="s">
        <v>70</v>
      </c>
      <c r="C176" s="47" t="s">
        <v>71</v>
      </c>
      <c r="D176" s="100" t="s">
        <v>401</v>
      </c>
      <c r="E176" s="49" t="s">
        <v>27</v>
      </c>
      <c r="F176" s="50"/>
      <c r="G176" s="51"/>
      <c r="H176" s="181" t="s">
        <v>1175</v>
      </c>
      <c r="I176" s="75"/>
      <c r="J176" s="55" t="s">
        <v>84</v>
      </c>
      <c r="K176" s="54"/>
      <c r="L176" s="51"/>
      <c r="M176" s="179" t="s">
        <v>1175</v>
      </c>
      <c r="N176" s="87"/>
      <c r="O176" s="55" t="s">
        <v>84</v>
      </c>
      <c r="P176" s="56">
        <v>5034.49</v>
      </c>
      <c r="Q176" s="57">
        <v>43943</v>
      </c>
      <c r="R176" s="57">
        <v>43956</v>
      </c>
      <c r="S176" s="56">
        <v>5034.49</v>
      </c>
      <c r="T176" s="58" t="s">
        <v>1331</v>
      </c>
      <c r="U176" s="195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</row>
    <row r="177" spans="1:63" ht="27" customHeight="1">
      <c r="A177" s="46" t="s">
        <v>512</v>
      </c>
      <c r="B177" s="47" t="s">
        <v>70</v>
      </c>
      <c r="C177" s="47" t="s">
        <v>71</v>
      </c>
      <c r="D177" s="100" t="s">
        <v>513</v>
      </c>
      <c r="E177" s="49" t="s">
        <v>24</v>
      </c>
      <c r="F177" s="50"/>
      <c r="G177" s="51"/>
      <c r="H177" s="183" t="s">
        <v>1204</v>
      </c>
      <c r="I177" s="53"/>
      <c r="J177" s="55" t="s">
        <v>182</v>
      </c>
      <c r="K177" s="54"/>
      <c r="L177" s="51"/>
      <c r="M177" s="179" t="s">
        <v>1204</v>
      </c>
      <c r="N177" s="87"/>
      <c r="O177" s="55" t="s">
        <v>182</v>
      </c>
      <c r="P177" s="56">
        <v>160</v>
      </c>
      <c r="Q177" s="57">
        <v>43943</v>
      </c>
      <c r="R177" s="57">
        <v>43951</v>
      </c>
      <c r="S177" s="56">
        <v>160</v>
      </c>
      <c r="T177" s="58" t="s">
        <v>1331</v>
      </c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</row>
    <row r="178" spans="1:63" ht="27" customHeight="1">
      <c r="A178" s="46" t="s">
        <v>514</v>
      </c>
      <c r="B178" s="47" t="s">
        <v>70</v>
      </c>
      <c r="C178" s="47" t="s">
        <v>71</v>
      </c>
      <c r="D178" s="100" t="s">
        <v>530</v>
      </c>
      <c r="E178" s="49" t="s">
        <v>24</v>
      </c>
      <c r="F178" s="50"/>
      <c r="G178" s="51"/>
      <c r="H178" s="200" t="s">
        <v>1246</v>
      </c>
      <c r="I178" s="53"/>
      <c r="J178" s="55" t="s">
        <v>1247</v>
      </c>
      <c r="K178" s="54"/>
      <c r="L178" s="51"/>
      <c r="M178" s="200" t="s">
        <v>1246</v>
      </c>
      <c r="N178" s="87"/>
      <c r="O178" s="55" t="s">
        <v>1247</v>
      </c>
      <c r="P178" s="56">
        <v>1200</v>
      </c>
      <c r="Q178" s="57">
        <v>43974</v>
      </c>
      <c r="R178" s="57">
        <v>44339</v>
      </c>
      <c r="S178" s="56">
        <f>100+300+300+300</f>
        <v>1000</v>
      </c>
      <c r="T178" s="58" t="s">
        <v>1331</v>
      </c>
      <c r="U178" s="71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</row>
    <row r="179" spans="1:63" ht="27" customHeight="1">
      <c r="A179" s="46" t="s">
        <v>516</v>
      </c>
      <c r="B179" s="47" t="s">
        <v>70</v>
      </c>
      <c r="C179" s="47" t="s">
        <v>71</v>
      </c>
      <c r="D179" s="100" t="s">
        <v>515</v>
      </c>
      <c r="E179" s="49" t="s">
        <v>24</v>
      </c>
      <c r="F179" s="50"/>
      <c r="G179" s="51"/>
      <c r="H179" s="182" t="s">
        <v>1215</v>
      </c>
      <c r="I179" s="53"/>
      <c r="J179" s="53" t="s">
        <v>256</v>
      </c>
      <c r="K179" s="54"/>
      <c r="L179" s="51"/>
      <c r="M179" s="179" t="s">
        <v>1215</v>
      </c>
      <c r="N179" s="87"/>
      <c r="O179" s="53" t="s">
        <v>256</v>
      </c>
      <c r="P179" s="56">
        <v>153.7</v>
      </c>
      <c r="Q179" s="57">
        <v>43944</v>
      </c>
      <c r="R179" s="57">
        <v>43951</v>
      </c>
      <c r="S179" s="56">
        <v>153.7</v>
      </c>
      <c r="T179" s="58" t="s">
        <v>1331</v>
      </c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</row>
    <row r="180" spans="1:63" ht="27" customHeight="1">
      <c r="A180" s="46" t="s">
        <v>658</v>
      </c>
      <c r="B180" s="47" t="s">
        <v>70</v>
      </c>
      <c r="C180" s="47" t="s">
        <v>71</v>
      </c>
      <c r="D180" s="100" t="s">
        <v>517</v>
      </c>
      <c r="E180" s="49" t="s">
        <v>24</v>
      </c>
      <c r="F180" s="50"/>
      <c r="G180" s="51"/>
      <c r="H180" s="181" t="s">
        <v>1183</v>
      </c>
      <c r="I180" s="53"/>
      <c r="J180" s="55" t="s">
        <v>105</v>
      </c>
      <c r="K180" s="54"/>
      <c r="L180" s="51"/>
      <c r="M180" s="179" t="s">
        <v>1183</v>
      </c>
      <c r="N180" s="87"/>
      <c r="O180" s="55" t="s">
        <v>105</v>
      </c>
      <c r="P180" s="56">
        <v>17300</v>
      </c>
      <c r="Q180" s="57">
        <v>43948</v>
      </c>
      <c r="R180" s="57">
        <v>43961</v>
      </c>
      <c r="S180" s="56">
        <f>5190+4036.67+4036.67+4036.66</f>
        <v>17300</v>
      </c>
      <c r="T180" s="58" t="s">
        <v>1331</v>
      </c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</row>
    <row r="181" spans="1:63" ht="27" customHeight="1">
      <c r="A181" s="46" t="s">
        <v>518</v>
      </c>
      <c r="B181" s="47" t="s">
        <v>70</v>
      </c>
      <c r="C181" s="47" t="s">
        <v>71</v>
      </c>
      <c r="D181" s="100" t="s">
        <v>519</v>
      </c>
      <c r="E181" s="49" t="s">
        <v>24</v>
      </c>
      <c r="F181" s="50"/>
      <c r="G181" s="51"/>
      <c r="H181" s="179" t="s">
        <v>1248</v>
      </c>
      <c r="I181" s="53"/>
      <c r="J181" s="55" t="s">
        <v>611</v>
      </c>
      <c r="K181" s="54"/>
      <c r="L181" s="51"/>
      <c r="M181" s="179" t="s">
        <v>1248</v>
      </c>
      <c r="N181" s="87"/>
      <c r="O181" s="55" t="s">
        <v>611</v>
      </c>
      <c r="P181" s="56">
        <v>15000</v>
      </c>
      <c r="Q181" s="57">
        <v>43948</v>
      </c>
      <c r="R181" s="57">
        <v>44313</v>
      </c>
      <c r="S181" s="56">
        <f>9421.87</f>
        <v>9421.87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</row>
    <row r="182" spans="1:63" ht="27" customHeight="1">
      <c r="A182" s="46" t="s">
        <v>520</v>
      </c>
      <c r="B182" s="47" t="s">
        <v>70</v>
      </c>
      <c r="C182" s="47" t="s">
        <v>71</v>
      </c>
      <c r="D182" s="100" t="s">
        <v>521</v>
      </c>
      <c r="E182" s="49" t="s">
        <v>24</v>
      </c>
      <c r="F182" s="50"/>
      <c r="G182" s="51"/>
      <c r="H182" s="189">
        <v>15189081001</v>
      </c>
      <c r="I182" s="53"/>
      <c r="J182" s="55" t="s">
        <v>321</v>
      </c>
      <c r="K182" s="54"/>
      <c r="L182" s="51"/>
      <c r="M182" s="179">
        <v>15189081001</v>
      </c>
      <c r="N182" s="87"/>
      <c r="O182" s="55" t="s">
        <v>321</v>
      </c>
      <c r="P182" s="56">
        <v>830</v>
      </c>
      <c r="Q182" s="57">
        <v>43948</v>
      </c>
      <c r="R182" s="57">
        <v>43960</v>
      </c>
      <c r="S182" s="56">
        <v>830</v>
      </c>
      <c r="T182" s="58" t="s">
        <v>1331</v>
      </c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</row>
    <row r="183" spans="1:63" ht="27" customHeight="1">
      <c r="A183" s="46" t="s">
        <v>524</v>
      </c>
      <c r="B183" s="47" t="s">
        <v>70</v>
      </c>
      <c r="C183" s="47" t="s">
        <v>71</v>
      </c>
      <c r="D183" s="100" t="s">
        <v>525</v>
      </c>
      <c r="E183" s="49" t="s">
        <v>24</v>
      </c>
      <c r="F183" s="50"/>
      <c r="G183" s="51"/>
      <c r="H183" s="189" t="s">
        <v>1228</v>
      </c>
      <c r="I183" s="53"/>
      <c r="J183" s="55" t="s">
        <v>470</v>
      </c>
      <c r="K183" s="54"/>
      <c r="L183" s="51"/>
      <c r="M183" s="179" t="s">
        <v>1228</v>
      </c>
      <c r="N183" s="87"/>
      <c r="O183" s="55" t="s">
        <v>470</v>
      </c>
      <c r="P183" s="56">
        <v>81.97</v>
      </c>
      <c r="Q183" s="57">
        <v>43949</v>
      </c>
      <c r="R183" s="57">
        <v>43951</v>
      </c>
      <c r="S183" s="56">
        <v>81.97</v>
      </c>
      <c r="T183" s="58" t="s">
        <v>1331</v>
      </c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</row>
    <row r="184" spans="1:63" ht="27" customHeight="1">
      <c r="A184" s="46" t="s">
        <v>523</v>
      </c>
      <c r="B184" s="47" t="s">
        <v>70</v>
      </c>
      <c r="C184" s="47" t="s">
        <v>71</v>
      </c>
      <c r="D184" s="100" t="s">
        <v>522</v>
      </c>
      <c r="E184" s="49" t="s">
        <v>24</v>
      </c>
      <c r="F184" s="50"/>
      <c r="G184" s="51"/>
      <c r="H184" s="182" t="s">
        <v>1196</v>
      </c>
      <c r="I184" s="53"/>
      <c r="J184" s="55" t="s">
        <v>152</v>
      </c>
      <c r="K184" s="54"/>
      <c r="L184" s="51"/>
      <c r="M184" s="179" t="s">
        <v>1196</v>
      </c>
      <c r="N184" s="87"/>
      <c r="O184" s="55" t="s">
        <v>152</v>
      </c>
      <c r="P184" s="56">
        <v>3300</v>
      </c>
      <c r="Q184" s="57">
        <v>43949</v>
      </c>
      <c r="R184" s="57">
        <v>43951</v>
      </c>
      <c r="S184" s="56">
        <v>3300</v>
      </c>
      <c r="T184" s="58" t="s">
        <v>1331</v>
      </c>
      <c r="U184" s="71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</row>
    <row r="185" spans="1:63" ht="27" customHeight="1">
      <c r="A185" s="46" t="s">
        <v>526</v>
      </c>
      <c r="B185" s="47" t="s">
        <v>70</v>
      </c>
      <c r="C185" s="47" t="s">
        <v>71</v>
      </c>
      <c r="D185" s="100" t="s">
        <v>181</v>
      </c>
      <c r="E185" s="49" t="s">
        <v>24</v>
      </c>
      <c r="F185" s="50"/>
      <c r="G185" s="51"/>
      <c r="H185" s="183" t="s">
        <v>1204</v>
      </c>
      <c r="I185" s="53"/>
      <c r="J185" s="55" t="s">
        <v>182</v>
      </c>
      <c r="K185" s="54"/>
      <c r="L185" s="51"/>
      <c r="M185" s="179" t="s">
        <v>1204</v>
      </c>
      <c r="N185" s="87"/>
      <c r="O185" s="55" t="s">
        <v>182</v>
      </c>
      <c r="P185" s="56">
        <v>175</v>
      </c>
      <c r="Q185" s="57">
        <v>43949</v>
      </c>
      <c r="R185" s="57">
        <v>43951</v>
      </c>
      <c r="S185" s="56">
        <v>175</v>
      </c>
      <c r="T185" s="58" t="s">
        <v>1331</v>
      </c>
      <c r="U185" s="71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</row>
    <row r="186" spans="1:63" ht="27" customHeight="1">
      <c r="A186" s="46" t="s">
        <v>527</v>
      </c>
      <c r="B186" s="47" t="s">
        <v>70</v>
      </c>
      <c r="C186" s="47" t="s">
        <v>71</v>
      </c>
      <c r="D186" s="100" t="s">
        <v>135</v>
      </c>
      <c r="E186" s="49" t="s">
        <v>24</v>
      </c>
      <c r="F186" s="50"/>
      <c r="G186" s="51"/>
      <c r="H186" s="183" t="s">
        <v>1191</v>
      </c>
      <c r="I186" s="53"/>
      <c r="J186" s="55" t="s">
        <v>136</v>
      </c>
      <c r="K186" s="54"/>
      <c r="L186" s="51"/>
      <c r="M186" s="179" t="s">
        <v>1191</v>
      </c>
      <c r="N186" s="87"/>
      <c r="O186" s="55" t="s">
        <v>136</v>
      </c>
      <c r="P186" s="56">
        <v>4461.8</v>
      </c>
      <c r="Q186" s="57">
        <v>43950</v>
      </c>
      <c r="R186" s="57">
        <v>43950</v>
      </c>
      <c r="S186" s="56">
        <v>4461.8</v>
      </c>
      <c r="T186" s="58" t="s">
        <v>1331</v>
      </c>
      <c r="U186" s="71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</row>
    <row r="187" spans="1:63" ht="27" customHeight="1">
      <c r="A187" s="46" t="s">
        <v>529</v>
      </c>
      <c r="B187" s="47" t="s">
        <v>70</v>
      </c>
      <c r="C187" s="47" t="s">
        <v>71</v>
      </c>
      <c r="D187" s="100" t="s">
        <v>124</v>
      </c>
      <c r="E187" s="49" t="s">
        <v>24</v>
      </c>
      <c r="F187" s="50"/>
      <c r="G187" s="51"/>
      <c r="H187" s="182" t="s">
        <v>1186</v>
      </c>
      <c r="I187" s="75"/>
      <c r="J187" s="55" t="s">
        <v>113</v>
      </c>
      <c r="K187" s="54"/>
      <c r="L187" s="51"/>
      <c r="M187" s="179" t="s">
        <v>1186</v>
      </c>
      <c r="N187" s="87"/>
      <c r="O187" s="55" t="s">
        <v>113</v>
      </c>
      <c r="P187" s="56">
        <v>338.02</v>
      </c>
      <c r="Q187" s="57">
        <v>43950</v>
      </c>
      <c r="R187" s="57">
        <v>43950</v>
      </c>
      <c r="S187" s="56">
        <v>338.02</v>
      </c>
      <c r="T187" s="58" t="s">
        <v>1331</v>
      </c>
      <c r="U187" s="71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</row>
    <row r="188" spans="1:63" ht="27" customHeight="1">
      <c r="A188" s="46" t="s">
        <v>533</v>
      </c>
      <c r="B188" s="47" t="s">
        <v>70</v>
      </c>
      <c r="C188" s="47" t="s">
        <v>71</v>
      </c>
      <c r="D188" s="100" t="s">
        <v>107</v>
      </c>
      <c r="E188" s="49" t="s">
        <v>24</v>
      </c>
      <c r="F188" s="50"/>
      <c r="G188" s="51"/>
      <c r="H188" s="182" t="s">
        <v>1192</v>
      </c>
      <c r="I188" s="53"/>
      <c r="J188" s="55" t="s">
        <v>139</v>
      </c>
      <c r="K188" s="54"/>
      <c r="L188" s="51"/>
      <c r="M188" s="179" t="s">
        <v>1192</v>
      </c>
      <c r="N188" s="87"/>
      <c r="O188" s="55" t="s">
        <v>139</v>
      </c>
      <c r="P188" s="56">
        <v>1750</v>
      </c>
      <c r="Q188" s="57">
        <v>43950</v>
      </c>
      <c r="R188" s="57">
        <v>43950</v>
      </c>
      <c r="S188" s="56">
        <v>1750</v>
      </c>
      <c r="T188" s="58" t="s">
        <v>1331</v>
      </c>
      <c r="U188" s="71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</row>
    <row r="189" spans="1:63" ht="27" customHeight="1">
      <c r="A189" s="46" t="s">
        <v>535</v>
      </c>
      <c r="B189" s="47" t="s">
        <v>70</v>
      </c>
      <c r="C189" s="47" t="s">
        <v>71</v>
      </c>
      <c r="D189" s="100" t="s">
        <v>536</v>
      </c>
      <c r="E189" s="49" t="s">
        <v>24</v>
      </c>
      <c r="F189" s="50"/>
      <c r="G189" s="51"/>
      <c r="H189" s="184" t="s">
        <v>1249</v>
      </c>
      <c r="I189" s="87"/>
      <c r="J189" s="55" t="s">
        <v>537</v>
      </c>
      <c r="K189" s="88"/>
      <c r="L189" s="88"/>
      <c r="M189" s="184" t="s">
        <v>1249</v>
      </c>
      <c r="N189" s="87"/>
      <c r="O189" s="55" t="s">
        <v>537</v>
      </c>
      <c r="P189" s="56">
        <v>350</v>
      </c>
      <c r="Q189" s="57">
        <v>43950</v>
      </c>
      <c r="R189" s="57">
        <v>43950</v>
      </c>
      <c r="S189" s="56">
        <v>350</v>
      </c>
      <c r="T189" s="58" t="s">
        <v>1331</v>
      </c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</row>
    <row r="190" spans="1:63" ht="27" customHeight="1">
      <c r="A190" s="46" t="s">
        <v>543</v>
      </c>
      <c r="B190" s="47" t="s">
        <v>70</v>
      </c>
      <c r="C190" s="47" t="s">
        <v>71</v>
      </c>
      <c r="D190" s="100" t="s">
        <v>558</v>
      </c>
      <c r="E190" s="49" t="s">
        <v>24</v>
      </c>
      <c r="F190" s="50"/>
      <c r="G190" s="51"/>
      <c r="H190" s="181" t="s">
        <v>1230</v>
      </c>
      <c r="I190" s="53"/>
      <c r="J190" s="55" t="s">
        <v>333</v>
      </c>
      <c r="K190" s="54"/>
      <c r="L190" s="51"/>
      <c r="M190" s="179" t="s">
        <v>1230</v>
      </c>
      <c r="N190" s="87"/>
      <c r="O190" s="55" t="s">
        <v>333</v>
      </c>
      <c r="P190" s="56">
        <v>870</v>
      </c>
      <c r="Q190" s="57">
        <v>43950</v>
      </c>
      <c r="R190" s="57">
        <v>43956</v>
      </c>
      <c r="S190" s="56">
        <v>870</v>
      </c>
      <c r="T190" s="58" t="s">
        <v>1331</v>
      </c>
      <c r="U190" s="71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</row>
    <row r="191" spans="1:63" ht="27" customHeight="1">
      <c r="A191" s="46" t="s">
        <v>538</v>
      </c>
      <c r="B191" s="47" t="s">
        <v>70</v>
      </c>
      <c r="C191" s="47" t="s">
        <v>71</v>
      </c>
      <c r="D191" s="100" t="s">
        <v>539</v>
      </c>
      <c r="E191" s="49" t="s">
        <v>27</v>
      </c>
      <c r="F191" s="50"/>
      <c r="G191" s="51"/>
      <c r="H191" s="183">
        <v>1899680597</v>
      </c>
      <c r="I191" s="53"/>
      <c r="J191" s="53" t="s">
        <v>99</v>
      </c>
      <c r="K191" s="54"/>
      <c r="L191" s="51"/>
      <c r="M191" s="179">
        <v>1899680597</v>
      </c>
      <c r="N191" s="87"/>
      <c r="O191" s="53" t="s">
        <v>99</v>
      </c>
      <c r="P191" s="56">
        <v>960</v>
      </c>
      <c r="Q191" s="57">
        <v>43950</v>
      </c>
      <c r="R191" s="57">
        <v>43950</v>
      </c>
      <c r="S191" s="56">
        <v>960</v>
      </c>
      <c r="T191" s="58" t="s">
        <v>1331</v>
      </c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</row>
    <row r="192" spans="1:63" ht="27" customHeight="1">
      <c r="A192" s="46" t="s">
        <v>540</v>
      </c>
      <c r="B192" s="47" t="s">
        <v>70</v>
      </c>
      <c r="C192" s="47" t="s">
        <v>71</v>
      </c>
      <c r="D192" s="100" t="s">
        <v>142</v>
      </c>
      <c r="E192" s="49" t="s">
        <v>24</v>
      </c>
      <c r="F192" s="50"/>
      <c r="G192" s="51"/>
      <c r="H192" s="183" t="s">
        <v>1193</v>
      </c>
      <c r="I192" s="53"/>
      <c r="J192" s="55" t="s">
        <v>143</v>
      </c>
      <c r="K192" s="54"/>
      <c r="L192" s="51"/>
      <c r="M192" s="179" t="s">
        <v>1193</v>
      </c>
      <c r="N192" s="87"/>
      <c r="O192" s="55" t="s">
        <v>143</v>
      </c>
      <c r="P192" s="56">
        <v>144</v>
      </c>
      <c r="Q192" s="57">
        <v>43950</v>
      </c>
      <c r="R192" s="57">
        <v>43950</v>
      </c>
      <c r="S192" s="56">
        <v>144</v>
      </c>
      <c r="T192" s="58" t="s">
        <v>1331</v>
      </c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</row>
    <row r="193" spans="1:63" ht="27" customHeight="1">
      <c r="A193" s="46" t="s">
        <v>542</v>
      </c>
      <c r="B193" s="47" t="s">
        <v>70</v>
      </c>
      <c r="C193" s="47" t="s">
        <v>71</v>
      </c>
      <c r="D193" s="100" t="s">
        <v>544</v>
      </c>
      <c r="E193" s="49" t="s">
        <v>24</v>
      </c>
      <c r="F193" s="50"/>
      <c r="G193" s="51"/>
      <c r="H193" s="181" t="s">
        <v>1250</v>
      </c>
      <c r="I193" s="53"/>
      <c r="J193" s="55" t="s">
        <v>545</v>
      </c>
      <c r="K193" s="60"/>
      <c r="L193" s="60"/>
      <c r="M193" s="179" t="s">
        <v>1250</v>
      </c>
      <c r="N193" s="87"/>
      <c r="O193" s="55" t="s">
        <v>545</v>
      </c>
      <c r="P193" s="56">
        <v>3000</v>
      </c>
      <c r="Q193" s="57">
        <v>43950</v>
      </c>
      <c r="R193" s="57">
        <v>43956</v>
      </c>
      <c r="S193" s="56">
        <v>3000</v>
      </c>
      <c r="T193" s="58" t="s">
        <v>1331</v>
      </c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</row>
    <row r="194" spans="1:63" ht="27" customHeight="1">
      <c r="A194" s="46" t="s">
        <v>546</v>
      </c>
      <c r="B194" s="47" t="s">
        <v>70</v>
      </c>
      <c r="C194" s="47" t="s">
        <v>71</v>
      </c>
      <c r="D194" s="100" t="s">
        <v>107</v>
      </c>
      <c r="E194" s="49" t="s">
        <v>24</v>
      </c>
      <c r="F194" s="50"/>
      <c r="G194" s="51"/>
      <c r="H194" s="183" t="s">
        <v>1185</v>
      </c>
      <c r="I194" s="53"/>
      <c r="J194" s="55" t="s">
        <v>108</v>
      </c>
      <c r="K194" s="54"/>
      <c r="L194" s="51"/>
      <c r="M194" s="179" t="s">
        <v>1185</v>
      </c>
      <c r="N194" s="87"/>
      <c r="O194" s="55" t="s">
        <v>108</v>
      </c>
      <c r="P194" s="56">
        <v>233.23</v>
      </c>
      <c r="Q194" s="57">
        <v>43951</v>
      </c>
      <c r="R194" s="57">
        <v>43951</v>
      </c>
      <c r="S194" s="56">
        <v>233.23</v>
      </c>
      <c r="T194" s="58" t="s">
        <v>1331</v>
      </c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</row>
    <row r="195" spans="1:63" ht="27" customHeight="1">
      <c r="A195" s="46" t="s">
        <v>548</v>
      </c>
      <c r="B195" s="47" t="s">
        <v>70</v>
      </c>
      <c r="C195" s="47" t="s">
        <v>71</v>
      </c>
      <c r="D195" s="100" t="s">
        <v>124</v>
      </c>
      <c r="E195" s="49" t="s">
        <v>24</v>
      </c>
      <c r="F195" s="50"/>
      <c r="G195" s="51"/>
      <c r="H195" s="183" t="s">
        <v>1185</v>
      </c>
      <c r="I195" s="53"/>
      <c r="J195" s="55" t="s">
        <v>108</v>
      </c>
      <c r="K195" s="54"/>
      <c r="L195" s="51"/>
      <c r="M195" s="179" t="s">
        <v>1185</v>
      </c>
      <c r="N195" s="87"/>
      <c r="O195" s="55" t="s">
        <v>108</v>
      </c>
      <c r="P195" s="56">
        <v>19316.92</v>
      </c>
      <c r="Q195" s="57">
        <v>43951</v>
      </c>
      <c r="R195" s="57">
        <v>43951</v>
      </c>
      <c r="S195" s="56">
        <v>19316.92</v>
      </c>
      <c r="T195" s="58" t="s">
        <v>1331</v>
      </c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</row>
    <row r="196" spans="1:63" ht="27" customHeight="1">
      <c r="A196" s="46" t="s">
        <v>550</v>
      </c>
      <c r="B196" s="47" t="s">
        <v>70</v>
      </c>
      <c r="C196" s="47" t="s">
        <v>71</v>
      </c>
      <c r="D196" s="100" t="s">
        <v>159</v>
      </c>
      <c r="E196" s="49" t="s">
        <v>24</v>
      </c>
      <c r="F196" s="50"/>
      <c r="G196" s="51"/>
      <c r="H196" s="182" t="s">
        <v>1196</v>
      </c>
      <c r="I196" s="53"/>
      <c r="J196" s="53" t="s">
        <v>152</v>
      </c>
      <c r="K196" s="54"/>
      <c r="L196" s="51"/>
      <c r="M196" s="179" t="s">
        <v>1196</v>
      </c>
      <c r="N196" s="87"/>
      <c r="O196" s="53" t="s">
        <v>152</v>
      </c>
      <c r="P196" s="56">
        <v>240.9</v>
      </c>
      <c r="Q196" s="57">
        <v>43951</v>
      </c>
      <c r="R196" s="57">
        <v>43951</v>
      </c>
      <c r="S196" s="56">
        <v>240.9</v>
      </c>
      <c r="T196" s="58" t="s">
        <v>1331</v>
      </c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</row>
    <row r="197" spans="1:63" ht="27" customHeight="1">
      <c r="A197" s="46" t="s">
        <v>552</v>
      </c>
      <c r="B197" s="47" t="s">
        <v>70</v>
      </c>
      <c r="C197" s="47" t="s">
        <v>71</v>
      </c>
      <c r="D197" s="100" t="s">
        <v>159</v>
      </c>
      <c r="E197" s="49" t="s">
        <v>24</v>
      </c>
      <c r="F197" s="50"/>
      <c r="G197" s="51"/>
      <c r="H197" s="184" t="s">
        <v>1198</v>
      </c>
      <c r="I197" s="53"/>
      <c r="J197" s="53" t="s">
        <v>157</v>
      </c>
      <c r="K197" s="54"/>
      <c r="L197" s="51"/>
      <c r="M197" s="179" t="s">
        <v>1198</v>
      </c>
      <c r="N197" s="87"/>
      <c r="O197" s="53" t="s">
        <v>157</v>
      </c>
      <c r="P197" s="56">
        <v>819.36</v>
      </c>
      <c r="Q197" s="57">
        <v>43951</v>
      </c>
      <c r="R197" s="57">
        <v>43951</v>
      </c>
      <c r="S197" s="56">
        <v>819.36</v>
      </c>
      <c r="T197" s="58" t="s">
        <v>1331</v>
      </c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</row>
    <row r="198" spans="1:63" ht="27" customHeight="1">
      <c r="A198" s="46" t="s">
        <v>554</v>
      </c>
      <c r="B198" s="47" t="s">
        <v>70</v>
      </c>
      <c r="C198" s="47" t="s">
        <v>71</v>
      </c>
      <c r="D198" s="100" t="s">
        <v>159</v>
      </c>
      <c r="E198" s="49" t="s">
        <v>24</v>
      </c>
      <c r="F198" s="50"/>
      <c r="G198" s="51"/>
      <c r="H198" s="179" t="s">
        <v>1243</v>
      </c>
      <c r="I198" s="53"/>
      <c r="J198" s="53" t="s">
        <v>420</v>
      </c>
      <c r="K198" s="54"/>
      <c r="L198" s="51"/>
      <c r="M198" s="179" t="s">
        <v>1243</v>
      </c>
      <c r="N198" s="87"/>
      <c r="O198" s="53" t="s">
        <v>420</v>
      </c>
      <c r="P198" s="56">
        <v>1205</v>
      </c>
      <c r="Q198" s="57">
        <v>43951</v>
      </c>
      <c r="R198" s="57">
        <v>43951</v>
      </c>
      <c r="S198" s="56">
        <v>1205</v>
      </c>
      <c r="T198" s="58" t="s">
        <v>1331</v>
      </c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</row>
    <row r="199" spans="1:63" ht="27" customHeight="1">
      <c r="A199" s="46" t="s">
        <v>555</v>
      </c>
      <c r="B199" s="47" t="s">
        <v>70</v>
      </c>
      <c r="C199" s="47" t="s">
        <v>71</v>
      </c>
      <c r="D199" s="100" t="s">
        <v>684</v>
      </c>
      <c r="E199" s="49" t="s">
        <v>24</v>
      </c>
      <c r="F199" s="50"/>
      <c r="G199" s="51"/>
      <c r="H199" s="180" t="s">
        <v>1224</v>
      </c>
      <c r="I199" s="53"/>
      <c r="J199" s="53" t="s">
        <v>294</v>
      </c>
      <c r="K199" s="54"/>
      <c r="L199" s="51"/>
      <c r="M199" s="179" t="s">
        <v>1224</v>
      </c>
      <c r="N199" s="87"/>
      <c r="O199" s="53" t="s">
        <v>294</v>
      </c>
      <c r="P199" s="56">
        <v>503.2</v>
      </c>
      <c r="Q199" s="57">
        <v>43955</v>
      </c>
      <c r="R199" s="57">
        <v>43961</v>
      </c>
      <c r="S199" s="56">
        <v>503.2</v>
      </c>
      <c r="T199" s="58" t="s">
        <v>1331</v>
      </c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</row>
    <row r="200" spans="1:63" ht="27" customHeight="1">
      <c r="A200" s="46" t="s">
        <v>583</v>
      </c>
      <c r="B200" s="47" t="s">
        <v>70</v>
      </c>
      <c r="C200" s="47" t="s">
        <v>71</v>
      </c>
      <c r="D200" s="100" t="s">
        <v>401</v>
      </c>
      <c r="E200" s="49" t="s">
        <v>27</v>
      </c>
      <c r="F200" s="50"/>
      <c r="G200" s="51"/>
      <c r="H200" s="181" t="s">
        <v>1175</v>
      </c>
      <c r="I200" s="75"/>
      <c r="J200" s="55" t="s">
        <v>84</v>
      </c>
      <c r="K200" s="54"/>
      <c r="L200" s="51"/>
      <c r="M200" s="179" t="s">
        <v>1175</v>
      </c>
      <c r="N200" s="87"/>
      <c r="O200" s="55" t="s">
        <v>84</v>
      </c>
      <c r="P200" s="56">
        <v>4790.72</v>
      </c>
      <c r="Q200" s="57">
        <v>43955</v>
      </c>
      <c r="R200" s="57">
        <v>43963</v>
      </c>
      <c r="S200" s="56">
        <v>4790.72</v>
      </c>
      <c r="T200" s="58" t="s">
        <v>1331</v>
      </c>
      <c r="U200" s="195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</row>
    <row r="201" spans="1:63" ht="27" customHeight="1">
      <c r="A201" s="46" t="s">
        <v>556</v>
      </c>
      <c r="B201" s="47" t="s">
        <v>70</v>
      </c>
      <c r="C201" s="47" t="s">
        <v>71</v>
      </c>
      <c r="D201" s="100" t="s">
        <v>557</v>
      </c>
      <c r="E201" s="49" t="s">
        <v>24</v>
      </c>
      <c r="F201" s="50"/>
      <c r="G201" s="51"/>
      <c r="H201" s="182" t="s">
        <v>1196</v>
      </c>
      <c r="I201" s="53"/>
      <c r="J201" s="55" t="s">
        <v>152</v>
      </c>
      <c r="K201" s="54"/>
      <c r="L201" s="51"/>
      <c r="M201" s="179" t="s">
        <v>1196</v>
      </c>
      <c r="N201" s="87"/>
      <c r="O201" s="55" t="s">
        <v>152</v>
      </c>
      <c r="P201" s="56">
        <v>225</v>
      </c>
      <c r="Q201" s="57">
        <v>43956</v>
      </c>
      <c r="R201" s="57">
        <v>43957</v>
      </c>
      <c r="S201" s="56">
        <v>225</v>
      </c>
      <c r="T201" s="58" t="s">
        <v>1331</v>
      </c>
      <c r="U201" s="71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</row>
    <row r="202" spans="1:63" ht="27" customHeight="1">
      <c r="A202" s="46" t="s">
        <v>559</v>
      </c>
      <c r="B202" s="47" t="s">
        <v>70</v>
      </c>
      <c r="C202" s="47" t="s">
        <v>71</v>
      </c>
      <c r="D202" s="100" t="s">
        <v>560</v>
      </c>
      <c r="E202" s="49" t="s">
        <v>24</v>
      </c>
      <c r="F202" s="50"/>
      <c r="G202" s="51"/>
      <c r="H202" s="184" t="s">
        <v>1251</v>
      </c>
      <c r="I202" s="53"/>
      <c r="J202" s="55" t="s">
        <v>561</v>
      </c>
      <c r="K202" s="54"/>
      <c r="L202" s="51"/>
      <c r="M202" s="184" t="s">
        <v>1251</v>
      </c>
      <c r="N202" s="87"/>
      <c r="O202" s="55" t="s">
        <v>561</v>
      </c>
      <c r="P202" s="56">
        <v>43400</v>
      </c>
      <c r="Q202" s="57">
        <v>43956</v>
      </c>
      <c r="R202" s="57">
        <v>44689</v>
      </c>
      <c r="S202" s="56">
        <f>8012.88+4293.5+2280.67</f>
        <v>14587.050000000001</v>
      </c>
      <c r="T202" s="58" t="s">
        <v>1331</v>
      </c>
      <c r="U202" s="71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</row>
    <row r="203" spans="1:63" ht="27" customHeight="1">
      <c r="A203" s="46" t="s">
        <v>562</v>
      </c>
      <c r="B203" s="47" t="s">
        <v>70</v>
      </c>
      <c r="C203" s="47" t="s">
        <v>71</v>
      </c>
      <c r="D203" s="100" t="s">
        <v>563</v>
      </c>
      <c r="E203" s="49" t="s">
        <v>24</v>
      </c>
      <c r="F203" s="50"/>
      <c r="G203" s="51"/>
      <c r="H203" s="183" t="s">
        <v>1201</v>
      </c>
      <c r="I203" s="53"/>
      <c r="J203" s="53" t="s">
        <v>444</v>
      </c>
      <c r="K203" s="54"/>
      <c r="L203" s="51"/>
      <c r="M203" s="179" t="s">
        <v>1201</v>
      </c>
      <c r="N203" s="87"/>
      <c r="O203" s="53" t="s">
        <v>444</v>
      </c>
      <c r="P203" s="56">
        <v>60.45</v>
      </c>
      <c r="Q203" s="57">
        <v>43958</v>
      </c>
      <c r="R203" s="57">
        <v>43961</v>
      </c>
      <c r="S203" s="56">
        <v>60.45</v>
      </c>
      <c r="T203" s="58" t="s">
        <v>1331</v>
      </c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</row>
    <row r="204" spans="1:63" ht="27" customHeight="1">
      <c r="A204" s="46" t="s">
        <v>565</v>
      </c>
      <c r="B204" s="47" t="s">
        <v>70</v>
      </c>
      <c r="C204" s="47" t="s">
        <v>71</v>
      </c>
      <c r="D204" s="100" t="s">
        <v>172</v>
      </c>
      <c r="E204" s="49" t="s">
        <v>24</v>
      </c>
      <c r="F204" s="50"/>
      <c r="G204" s="51"/>
      <c r="H204" s="183" t="s">
        <v>1210</v>
      </c>
      <c r="I204" s="53"/>
      <c r="J204" s="53" t="s">
        <v>234</v>
      </c>
      <c r="K204" s="54"/>
      <c r="L204" s="51"/>
      <c r="M204" s="179" t="s">
        <v>1210</v>
      </c>
      <c r="N204" s="87"/>
      <c r="O204" s="53" t="s">
        <v>234</v>
      </c>
      <c r="P204" s="56">
        <v>1145.35</v>
      </c>
      <c r="Q204" s="57">
        <v>43958</v>
      </c>
      <c r="R204" s="57">
        <v>43961</v>
      </c>
      <c r="S204" s="56">
        <v>1145.35</v>
      </c>
      <c r="T204" s="58" t="s">
        <v>1331</v>
      </c>
      <c r="U204" s="71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</row>
    <row r="205" spans="1:63" ht="27" customHeight="1">
      <c r="A205" s="46" t="s">
        <v>569</v>
      </c>
      <c r="B205" s="47" t="s">
        <v>70</v>
      </c>
      <c r="C205" s="47" t="s">
        <v>71</v>
      </c>
      <c r="D205" s="100" t="s">
        <v>568</v>
      </c>
      <c r="E205" s="49" t="s">
        <v>24</v>
      </c>
      <c r="F205" s="50"/>
      <c r="G205" s="51"/>
      <c r="H205" s="192" t="s">
        <v>1225</v>
      </c>
      <c r="I205" s="53"/>
      <c r="J205" s="55" t="s">
        <v>301</v>
      </c>
      <c r="K205" s="54"/>
      <c r="L205" s="51"/>
      <c r="M205" s="179" t="s">
        <v>1225</v>
      </c>
      <c r="N205" s="87"/>
      <c r="O205" s="55" t="s">
        <v>301</v>
      </c>
      <c r="P205" s="56">
        <v>448</v>
      </c>
      <c r="Q205" s="57">
        <v>43959</v>
      </c>
      <c r="R205" s="57">
        <v>43990</v>
      </c>
      <c r="S205" s="56">
        <v>448</v>
      </c>
      <c r="T205" s="58" t="s">
        <v>1331</v>
      </c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</row>
    <row r="206" spans="1:63" ht="27" customHeight="1">
      <c r="A206" s="46" t="s">
        <v>566</v>
      </c>
      <c r="B206" s="47" t="s">
        <v>70</v>
      </c>
      <c r="C206" s="47" t="s">
        <v>71</v>
      </c>
      <c r="D206" s="100" t="s">
        <v>567</v>
      </c>
      <c r="E206" s="49" t="s">
        <v>24</v>
      </c>
      <c r="F206" s="50"/>
      <c r="G206" s="51"/>
      <c r="H206" s="182" t="s">
        <v>1196</v>
      </c>
      <c r="I206" s="53"/>
      <c r="J206" s="55" t="s">
        <v>152</v>
      </c>
      <c r="K206" s="54"/>
      <c r="L206" s="51"/>
      <c r="M206" s="179" t="s">
        <v>1196</v>
      </c>
      <c r="N206" s="87"/>
      <c r="O206" s="55" t="s">
        <v>152</v>
      </c>
      <c r="P206" s="56">
        <v>6000</v>
      </c>
      <c r="Q206" s="57">
        <v>43959</v>
      </c>
      <c r="R206" s="57">
        <v>43959</v>
      </c>
      <c r="S206" s="56">
        <v>6000</v>
      </c>
      <c r="T206" s="58" t="s">
        <v>1331</v>
      </c>
      <c r="U206" s="71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</row>
    <row r="207" spans="1:63" ht="27" customHeight="1">
      <c r="A207" s="46" t="s">
        <v>570</v>
      </c>
      <c r="B207" s="47" t="s">
        <v>70</v>
      </c>
      <c r="C207" s="47" t="s">
        <v>71</v>
      </c>
      <c r="D207" s="100" t="s">
        <v>401</v>
      </c>
      <c r="E207" s="49" t="s">
        <v>27</v>
      </c>
      <c r="F207" s="50"/>
      <c r="G207" s="51"/>
      <c r="H207" s="181" t="s">
        <v>1175</v>
      </c>
      <c r="I207" s="75"/>
      <c r="J207" s="53" t="s">
        <v>84</v>
      </c>
      <c r="K207" s="54"/>
      <c r="L207" s="51"/>
      <c r="M207" s="179" t="s">
        <v>1175</v>
      </c>
      <c r="N207" s="87"/>
      <c r="O207" s="53" t="s">
        <v>84</v>
      </c>
      <c r="P207" s="56">
        <v>5676.22</v>
      </c>
      <c r="Q207" s="57">
        <v>43962</v>
      </c>
      <c r="R207" s="57">
        <v>43970</v>
      </c>
      <c r="S207" s="56">
        <v>5676.22</v>
      </c>
      <c r="T207" s="58" t="s">
        <v>1331</v>
      </c>
      <c r="U207" s="195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</row>
    <row r="208" spans="1:63" ht="27" customHeight="1">
      <c r="A208" s="46" t="s">
        <v>571</v>
      </c>
      <c r="B208" s="47" t="s">
        <v>70</v>
      </c>
      <c r="C208" s="47" t="s">
        <v>71</v>
      </c>
      <c r="D208" s="100" t="s">
        <v>572</v>
      </c>
      <c r="E208" s="49" t="s">
        <v>24</v>
      </c>
      <c r="F208" s="50"/>
      <c r="G208" s="51"/>
      <c r="H208" s="201" t="s">
        <v>1252</v>
      </c>
      <c r="I208" s="53"/>
      <c r="J208" s="55" t="s">
        <v>777</v>
      </c>
      <c r="K208" s="54"/>
      <c r="L208" s="51"/>
      <c r="M208" s="201" t="s">
        <v>1252</v>
      </c>
      <c r="N208" s="87"/>
      <c r="O208" s="55" t="s">
        <v>777</v>
      </c>
      <c r="P208" s="56" t="s">
        <v>576</v>
      </c>
      <c r="Q208" s="57">
        <v>43965</v>
      </c>
      <c r="R208" s="57">
        <v>44330</v>
      </c>
      <c r="S208" s="56">
        <f>800</f>
        <v>800</v>
      </c>
      <c r="T208" s="58" t="s">
        <v>1331</v>
      </c>
      <c r="U208" s="71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</row>
    <row r="209" spans="1:63" ht="27" customHeight="1">
      <c r="A209" s="46" t="s">
        <v>574</v>
      </c>
      <c r="B209" s="47" t="s">
        <v>70</v>
      </c>
      <c r="C209" s="47" t="s">
        <v>71</v>
      </c>
      <c r="D209" s="100" t="s">
        <v>401</v>
      </c>
      <c r="E209" s="49" t="s">
        <v>27</v>
      </c>
      <c r="F209" s="50"/>
      <c r="G209" s="51"/>
      <c r="H209" s="181" t="s">
        <v>1175</v>
      </c>
      <c r="I209" s="75"/>
      <c r="J209" s="53" t="s">
        <v>84</v>
      </c>
      <c r="K209" s="54"/>
      <c r="L209" s="51"/>
      <c r="M209" s="179" t="s">
        <v>1175</v>
      </c>
      <c r="N209" s="87"/>
      <c r="O209" s="53" t="s">
        <v>84</v>
      </c>
      <c r="P209" s="56">
        <v>5500.08</v>
      </c>
      <c r="Q209" s="57">
        <v>43969</v>
      </c>
      <c r="R209" s="57">
        <v>43977</v>
      </c>
      <c r="S209" s="56">
        <v>5500.08</v>
      </c>
      <c r="T209" s="58" t="s">
        <v>1331</v>
      </c>
      <c r="U209" s="195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</row>
    <row r="210" spans="1:63" ht="27" customHeight="1">
      <c r="A210" s="46" t="s">
        <v>575</v>
      </c>
      <c r="B210" s="47" t="s">
        <v>70</v>
      </c>
      <c r="C210" s="47" t="s">
        <v>71</v>
      </c>
      <c r="D210" s="100" t="s">
        <v>309</v>
      </c>
      <c r="E210" s="49" t="s">
        <v>24</v>
      </c>
      <c r="F210" s="50"/>
      <c r="G210" s="51"/>
      <c r="H210" s="189">
        <v>15189081001</v>
      </c>
      <c r="I210" s="53"/>
      <c r="J210" s="55" t="s">
        <v>321</v>
      </c>
      <c r="K210" s="54"/>
      <c r="L210" s="51"/>
      <c r="M210" s="179">
        <v>15189081001</v>
      </c>
      <c r="N210" s="87"/>
      <c r="O210" s="55" t="s">
        <v>321</v>
      </c>
      <c r="P210" s="56">
        <v>503</v>
      </c>
      <c r="Q210" s="57">
        <v>43969</v>
      </c>
      <c r="R210" s="57">
        <v>43977</v>
      </c>
      <c r="S210" s="56">
        <v>503</v>
      </c>
      <c r="T210" s="58" t="s">
        <v>1331</v>
      </c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</row>
    <row r="211" spans="1:63" ht="27" customHeight="1">
      <c r="A211" s="46" t="s">
        <v>577</v>
      </c>
      <c r="B211" s="47" t="s">
        <v>70</v>
      </c>
      <c r="C211" s="47" t="s">
        <v>71</v>
      </c>
      <c r="D211" s="100" t="s">
        <v>101</v>
      </c>
      <c r="E211" s="49" t="s">
        <v>24</v>
      </c>
      <c r="F211" s="50"/>
      <c r="G211" s="51"/>
      <c r="H211" s="179" t="s">
        <v>1182</v>
      </c>
      <c r="I211" s="53"/>
      <c r="J211" s="55" t="s">
        <v>102</v>
      </c>
      <c r="K211" s="54"/>
      <c r="L211" s="51"/>
      <c r="M211" s="179" t="s">
        <v>1182</v>
      </c>
      <c r="N211" s="87"/>
      <c r="O211" s="55" t="s">
        <v>102</v>
      </c>
      <c r="P211" s="56">
        <v>326</v>
      </c>
      <c r="Q211" s="57">
        <v>43971</v>
      </c>
      <c r="R211" s="57">
        <v>43981</v>
      </c>
      <c r="S211" s="56">
        <v>326</v>
      </c>
      <c r="T211" s="58" t="s">
        <v>1331</v>
      </c>
      <c r="U211" s="71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</row>
    <row r="212" spans="1:63" ht="27" customHeight="1">
      <c r="A212" s="46" t="s">
        <v>587</v>
      </c>
      <c r="B212" s="47" t="s">
        <v>70</v>
      </c>
      <c r="C212" s="47" t="s">
        <v>71</v>
      </c>
      <c r="D212" s="100" t="s">
        <v>159</v>
      </c>
      <c r="E212" s="49" t="s">
        <v>24</v>
      </c>
      <c r="F212" s="50"/>
      <c r="G212" s="51"/>
      <c r="H212" s="181" t="s">
        <v>1229</v>
      </c>
      <c r="I212" s="53"/>
      <c r="J212" s="53" t="s">
        <v>325</v>
      </c>
      <c r="K212" s="54"/>
      <c r="L212" s="51"/>
      <c r="M212" s="179" t="s">
        <v>1229</v>
      </c>
      <c r="N212" s="87"/>
      <c r="O212" s="53" t="s">
        <v>325</v>
      </c>
      <c r="P212" s="56">
        <v>150</v>
      </c>
      <c r="Q212" s="57">
        <v>43972</v>
      </c>
      <c r="R212" s="57">
        <v>43972</v>
      </c>
      <c r="S212" s="56">
        <v>150</v>
      </c>
      <c r="T212" s="58" t="s">
        <v>1331</v>
      </c>
      <c r="U212" s="71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</row>
    <row r="213" spans="1:63" ht="27" customHeight="1">
      <c r="A213" s="46" t="s">
        <v>588</v>
      </c>
      <c r="B213" s="47" t="s">
        <v>70</v>
      </c>
      <c r="C213" s="47" t="s">
        <v>71</v>
      </c>
      <c r="D213" s="100" t="s">
        <v>124</v>
      </c>
      <c r="E213" s="49" t="s">
        <v>24</v>
      </c>
      <c r="F213" s="50"/>
      <c r="G213" s="51"/>
      <c r="H213" s="181" t="s">
        <v>1222</v>
      </c>
      <c r="I213" s="53"/>
      <c r="J213" s="53" t="s">
        <v>232</v>
      </c>
      <c r="K213" s="54"/>
      <c r="L213" s="51"/>
      <c r="M213" s="179" t="s">
        <v>1222</v>
      </c>
      <c r="N213" s="87"/>
      <c r="O213" s="53" t="s">
        <v>232</v>
      </c>
      <c r="P213" s="56">
        <v>264.5</v>
      </c>
      <c r="Q213" s="57">
        <v>43976</v>
      </c>
      <c r="R213" s="57">
        <v>43976</v>
      </c>
      <c r="S213" s="56">
        <v>264.5</v>
      </c>
      <c r="T213" s="58" t="s">
        <v>1331</v>
      </c>
      <c r="U213" s="71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</row>
    <row r="214" spans="1:63" ht="27" customHeight="1">
      <c r="A214" s="46" t="s">
        <v>590</v>
      </c>
      <c r="B214" s="47" t="s">
        <v>70</v>
      </c>
      <c r="C214" s="47" t="s">
        <v>71</v>
      </c>
      <c r="D214" s="100" t="s">
        <v>401</v>
      </c>
      <c r="E214" s="49" t="s">
        <v>27</v>
      </c>
      <c r="F214" s="50"/>
      <c r="G214" s="51"/>
      <c r="H214" s="181" t="s">
        <v>1175</v>
      </c>
      <c r="I214" s="75"/>
      <c r="J214" s="53" t="s">
        <v>84</v>
      </c>
      <c r="K214" s="54"/>
      <c r="L214" s="51"/>
      <c r="M214" s="179" t="s">
        <v>1175</v>
      </c>
      <c r="N214" s="87"/>
      <c r="O214" s="53" t="s">
        <v>84</v>
      </c>
      <c r="P214" s="56">
        <v>5896.68</v>
      </c>
      <c r="Q214" s="57">
        <v>43976</v>
      </c>
      <c r="R214" s="57">
        <v>43983</v>
      </c>
      <c r="S214" s="56">
        <v>5896.68</v>
      </c>
      <c r="T214" s="58" t="s">
        <v>1331</v>
      </c>
      <c r="U214" s="195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</row>
    <row r="215" spans="1:63" ht="27" customHeight="1">
      <c r="A215" s="46" t="s">
        <v>592</v>
      </c>
      <c r="B215" s="47" t="s">
        <v>70</v>
      </c>
      <c r="C215" s="47" t="s">
        <v>71</v>
      </c>
      <c r="D215" s="100" t="s">
        <v>591</v>
      </c>
      <c r="E215" s="49" t="s">
        <v>24</v>
      </c>
      <c r="F215" s="50"/>
      <c r="G215" s="51"/>
      <c r="H215" s="179" t="s">
        <v>1243</v>
      </c>
      <c r="I215" s="53"/>
      <c r="J215" s="55" t="s">
        <v>420</v>
      </c>
      <c r="K215" s="54"/>
      <c r="L215" s="51"/>
      <c r="M215" s="179" t="s">
        <v>1243</v>
      </c>
      <c r="N215" s="87"/>
      <c r="O215" s="55" t="s">
        <v>420</v>
      </c>
      <c r="P215" s="56">
        <v>360</v>
      </c>
      <c r="Q215" s="57">
        <v>43976</v>
      </c>
      <c r="R215" s="57">
        <v>43978</v>
      </c>
      <c r="S215" s="56">
        <v>360</v>
      </c>
      <c r="T215" s="58" t="s">
        <v>1331</v>
      </c>
      <c r="U215" s="7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</row>
    <row r="216" spans="1:63" ht="27" customHeight="1">
      <c r="A216" s="46" t="s">
        <v>593</v>
      </c>
      <c r="B216" s="47" t="s">
        <v>70</v>
      </c>
      <c r="C216" s="47" t="s">
        <v>71</v>
      </c>
      <c r="D216" s="100" t="s">
        <v>594</v>
      </c>
      <c r="E216" s="49" t="s">
        <v>24</v>
      </c>
      <c r="F216" s="50"/>
      <c r="G216" s="51"/>
      <c r="H216" s="184" t="s">
        <v>1253</v>
      </c>
      <c r="I216" s="53"/>
      <c r="J216" s="53" t="s">
        <v>595</v>
      </c>
      <c r="K216" s="54"/>
      <c r="L216" s="51"/>
      <c r="M216" s="184" t="s">
        <v>1253</v>
      </c>
      <c r="N216" s="87"/>
      <c r="O216" s="53" t="s">
        <v>595</v>
      </c>
      <c r="P216" s="56">
        <v>120</v>
      </c>
      <c r="Q216" s="57">
        <v>43976</v>
      </c>
      <c r="R216" s="57">
        <v>43976</v>
      </c>
      <c r="S216" s="56">
        <v>120</v>
      </c>
      <c r="T216" s="58" t="s">
        <v>1331</v>
      </c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</row>
    <row r="217" spans="1:63" ht="27" customHeight="1">
      <c r="A217" s="46" t="s">
        <v>596</v>
      </c>
      <c r="B217" s="47" t="s">
        <v>70</v>
      </c>
      <c r="C217" s="47" t="s">
        <v>71</v>
      </c>
      <c r="D217" s="100" t="s">
        <v>107</v>
      </c>
      <c r="E217" s="49" t="s">
        <v>24</v>
      </c>
      <c r="F217" s="50"/>
      <c r="G217" s="51"/>
      <c r="H217" s="182" t="s">
        <v>1186</v>
      </c>
      <c r="I217" s="75"/>
      <c r="J217" s="53" t="s">
        <v>113</v>
      </c>
      <c r="K217" s="54"/>
      <c r="L217" s="51"/>
      <c r="M217" s="179" t="s">
        <v>1186</v>
      </c>
      <c r="N217" s="87"/>
      <c r="O217" s="53" t="s">
        <v>113</v>
      </c>
      <c r="P217" s="56">
        <v>2799.13</v>
      </c>
      <c r="Q217" s="57">
        <v>43976</v>
      </c>
      <c r="R217" s="57">
        <v>43976</v>
      </c>
      <c r="S217" s="56">
        <v>2799.13</v>
      </c>
      <c r="T217" s="58" t="s">
        <v>1331</v>
      </c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</row>
    <row r="218" spans="1:63" ht="27" customHeight="1">
      <c r="A218" s="46" t="s">
        <v>598</v>
      </c>
      <c r="B218" s="47" t="s">
        <v>70</v>
      </c>
      <c r="C218" s="47" t="s">
        <v>71</v>
      </c>
      <c r="D218" s="100" t="s">
        <v>599</v>
      </c>
      <c r="E218" s="49" t="s">
        <v>24</v>
      </c>
      <c r="F218" s="50"/>
      <c r="G218" s="51"/>
      <c r="H218" s="179" t="s">
        <v>1179</v>
      </c>
      <c r="I218" s="53"/>
      <c r="J218" s="53" t="s">
        <v>89</v>
      </c>
      <c r="K218" s="54"/>
      <c r="L218" s="51"/>
      <c r="M218" s="179" t="s">
        <v>1179</v>
      </c>
      <c r="N218" s="87"/>
      <c r="O218" s="53" t="s">
        <v>89</v>
      </c>
      <c r="P218" s="56">
        <v>500</v>
      </c>
      <c r="Q218" s="57">
        <v>43976</v>
      </c>
      <c r="R218" s="57">
        <v>43976</v>
      </c>
      <c r="S218" s="56">
        <v>500</v>
      </c>
      <c r="T218" s="58" t="s">
        <v>1331</v>
      </c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</row>
    <row r="219" spans="1:63" ht="27" customHeight="1">
      <c r="A219" s="46" t="s">
        <v>600</v>
      </c>
      <c r="B219" s="47" t="s">
        <v>70</v>
      </c>
      <c r="C219" s="47" t="s">
        <v>71</v>
      </c>
      <c r="D219" s="100" t="s">
        <v>601</v>
      </c>
      <c r="E219" s="49" t="s">
        <v>24</v>
      </c>
      <c r="F219" s="50"/>
      <c r="G219" s="51"/>
      <c r="H219" s="182" t="s">
        <v>1196</v>
      </c>
      <c r="I219" s="53"/>
      <c r="J219" s="53" t="s">
        <v>152</v>
      </c>
      <c r="K219" s="54"/>
      <c r="L219" s="51"/>
      <c r="M219" s="179" t="s">
        <v>1196</v>
      </c>
      <c r="N219" s="87"/>
      <c r="O219" s="53" t="s">
        <v>152</v>
      </c>
      <c r="P219" s="56">
        <v>456.56</v>
      </c>
      <c r="Q219" s="57">
        <v>43976</v>
      </c>
      <c r="R219" s="57">
        <v>43976</v>
      </c>
      <c r="S219" s="56">
        <v>456.56</v>
      </c>
      <c r="T219" s="58" t="s">
        <v>1331</v>
      </c>
      <c r="U219" s="71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</row>
    <row r="220" spans="1:63" ht="27" customHeight="1">
      <c r="A220" s="46" t="s">
        <v>602</v>
      </c>
      <c r="B220" s="47" t="s">
        <v>70</v>
      </c>
      <c r="C220" s="47" t="s">
        <v>71</v>
      </c>
      <c r="D220" s="100" t="s">
        <v>603</v>
      </c>
      <c r="E220" s="49" t="s">
        <v>24</v>
      </c>
      <c r="F220" s="50"/>
      <c r="G220" s="51"/>
      <c r="H220" s="182" t="s">
        <v>1196</v>
      </c>
      <c r="I220" s="53"/>
      <c r="J220" s="53" t="s">
        <v>152</v>
      </c>
      <c r="K220" s="54"/>
      <c r="L220" s="51"/>
      <c r="M220" s="179" t="s">
        <v>1196</v>
      </c>
      <c r="N220" s="87"/>
      <c r="O220" s="53" t="s">
        <v>152</v>
      </c>
      <c r="P220" s="56">
        <v>219.67</v>
      </c>
      <c r="Q220" s="57">
        <v>43976</v>
      </c>
      <c r="R220" s="57">
        <v>43976</v>
      </c>
      <c r="S220" s="56">
        <v>219.67</v>
      </c>
      <c r="T220" s="58" t="s">
        <v>1331</v>
      </c>
      <c r="U220" s="71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</row>
    <row r="221" spans="1:63" ht="27" customHeight="1">
      <c r="A221" s="46" t="s">
        <v>604</v>
      </c>
      <c r="B221" s="47" t="s">
        <v>70</v>
      </c>
      <c r="C221" s="47" t="s">
        <v>71</v>
      </c>
      <c r="D221" s="100" t="s">
        <v>605</v>
      </c>
      <c r="E221" s="49" t="s">
        <v>24</v>
      </c>
      <c r="F221" s="50"/>
      <c r="G221" s="51"/>
      <c r="H221" s="179" t="s">
        <v>1254</v>
      </c>
      <c r="I221" s="53"/>
      <c r="J221" s="53" t="s">
        <v>606</v>
      </c>
      <c r="K221" s="54"/>
      <c r="L221" s="51"/>
      <c r="M221" s="179" t="s">
        <v>1254</v>
      </c>
      <c r="N221" s="87"/>
      <c r="O221" s="53" t="s">
        <v>606</v>
      </c>
      <c r="P221" s="56">
        <v>450</v>
      </c>
      <c r="Q221" s="57">
        <v>43976</v>
      </c>
      <c r="R221" s="57">
        <v>43976</v>
      </c>
      <c r="S221" s="56">
        <v>450</v>
      </c>
      <c r="T221" s="58" t="s">
        <v>1331</v>
      </c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</row>
    <row r="222" spans="1:63" ht="27" customHeight="1">
      <c r="A222" s="46" t="s">
        <v>609</v>
      </c>
      <c r="B222" s="47" t="s">
        <v>70</v>
      </c>
      <c r="C222" s="47" t="s">
        <v>71</v>
      </c>
      <c r="D222" s="100" t="s">
        <v>608</v>
      </c>
      <c r="E222" s="49" t="s">
        <v>24</v>
      </c>
      <c r="F222" s="50"/>
      <c r="G222" s="51"/>
      <c r="H222" s="182" t="s">
        <v>1206</v>
      </c>
      <c r="I222" s="53"/>
      <c r="J222" s="55" t="s">
        <v>195</v>
      </c>
      <c r="K222" s="54"/>
      <c r="L222" s="51"/>
      <c r="M222" s="179" t="s">
        <v>1206</v>
      </c>
      <c r="N222" s="87"/>
      <c r="O222" s="55" t="s">
        <v>195</v>
      </c>
      <c r="P222" s="56">
        <v>70</v>
      </c>
      <c r="Q222" s="57">
        <v>43977</v>
      </c>
      <c r="R222" s="57">
        <v>43981</v>
      </c>
      <c r="S222" s="56">
        <v>70</v>
      </c>
      <c r="T222" s="58" t="s">
        <v>1331</v>
      </c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</row>
    <row r="223" spans="1:63" ht="27" customHeight="1">
      <c r="A223" s="46" t="s">
        <v>856</v>
      </c>
      <c r="B223" s="47" t="s">
        <v>70</v>
      </c>
      <c r="C223" s="47" t="s">
        <v>71</v>
      </c>
      <c r="D223" s="100" t="s">
        <v>607</v>
      </c>
      <c r="E223" s="49" t="s">
        <v>24</v>
      </c>
      <c r="F223" s="50"/>
      <c r="G223" s="51"/>
      <c r="H223" s="182" t="s">
        <v>1206</v>
      </c>
      <c r="I223" s="53"/>
      <c r="J223" s="55" t="s">
        <v>195</v>
      </c>
      <c r="K223" s="54"/>
      <c r="L223" s="51"/>
      <c r="M223" s="179" t="s">
        <v>1206</v>
      </c>
      <c r="N223" s="87"/>
      <c r="O223" s="55" t="s">
        <v>195</v>
      </c>
      <c r="P223" s="56">
        <v>70</v>
      </c>
      <c r="Q223" s="57">
        <v>43977</v>
      </c>
      <c r="R223" s="57">
        <v>43981</v>
      </c>
      <c r="S223" s="56">
        <v>70</v>
      </c>
      <c r="T223" s="58" t="s">
        <v>1331</v>
      </c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</row>
    <row r="224" spans="1:63" ht="27" customHeight="1">
      <c r="A224" s="46" t="s">
        <v>612</v>
      </c>
      <c r="B224" s="47" t="s">
        <v>70</v>
      </c>
      <c r="C224" s="47" t="s">
        <v>71</v>
      </c>
      <c r="D224" s="100" t="s">
        <v>404</v>
      </c>
      <c r="E224" s="49" t="s">
        <v>24</v>
      </c>
      <c r="F224" s="50"/>
      <c r="G224" s="51"/>
      <c r="H224" s="183" t="s">
        <v>1210</v>
      </c>
      <c r="I224" s="53"/>
      <c r="J224" s="55" t="s">
        <v>234</v>
      </c>
      <c r="K224" s="54"/>
      <c r="L224" s="51"/>
      <c r="M224" s="179" t="s">
        <v>1210</v>
      </c>
      <c r="N224" s="87"/>
      <c r="O224" s="55" t="s">
        <v>234</v>
      </c>
      <c r="P224" s="56">
        <v>253.13</v>
      </c>
      <c r="Q224" s="57">
        <v>43978</v>
      </c>
      <c r="R224" s="57">
        <v>43981</v>
      </c>
      <c r="S224" s="56">
        <v>253.13</v>
      </c>
      <c r="T224" s="58" t="s">
        <v>1331</v>
      </c>
      <c r="U224" s="71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</row>
    <row r="225" spans="1:63" ht="27" customHeight="1">
      <c r="A225" s="46" t="s">
        <v>613</v>
      </c>
      <c r="B225" s="47" t="s">
        <v>70</v>
      </c>
      <c r="C225" s="47" t="s">
        <v>71</v>
      </c>
      <c r="D225" s="100" t="s">
        <v>101</v>
      </c>
      <c r="E225" s="49" t="s">
        <v>27</v>
      </c>
      <c r="F225" s="50"/>
      <c r="G225" s="51"/>
      <c r="H225" s="179" t="s">
        <v>1182</v>
      </c>
      <c r="I225" s="53"/>
      <c r="J225" s="53" t="s">
        <v>102</v>
      </c>
      <c r="K225" s="54"/>
      <c r="L225" s="51"/>
      <c r="M225" s="179" t="s">
        <v>1182</v>
      </c>
      <c r="N225" s="87"/>
      <c r="O225" s="53" t="s">
        <v>102</v>
      </c>
      <c r="P225" s="56">
        <v>652</v>
      </c>
      <c r="Q225" s="57">
        <v>43978</v>
      </c>
      <c r="R225" s="57">
        <v>43981</v>
      </c>
      <c r="S225" s="56">
        <v>652</v>
      </c>
      <c r="T225" s="58" t="s">
        <v>1331</v>
      </c>
      <c r="U225" s="71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</row>
    <row r="226" spans="1:63" ht="27" customHeight="1">
      <c r="A226" s="46" t="s">
        <v>615</v>
      </c>
      <c r="B226" s="47" t="s">
        <v>70</v>
      </c>
      <c r="C226" s="47" t="s">
        <v>71</v>
      </c>
      <c r="D226" s="100" t="s">
        <v>614</v>
      </c>
      <c r="E226" s="49" t="s">
        <v>24</v>
      </c>
      <c r="F226" s="50"/>
      <c r="G226" s="51"/>
      <c r="H226" s="182" t="s">
        <v>1196</v>
      </c>
      <c r="I226" s="53"/>
      <c r="J226" s="55" t="s">
        <v>152</v>
      </c>
      <c r="K226" s="54"/>
      <c r="L226" s="51"/>
      <c r="M226" s="179" t="s">
        <v>1196</v>
      </c>
      <c r="N226" s="87"/>
      <c r="O226" s="55" t="s">
        <v>152</v>
      </c>
      <c r="P226" s="56">
        <v>195.08</v>
      </c>
      <c r="Q226" s="57">
        <v>43978</v>
      </c>
      <c r="R226" s="57">
        <v>43981</v>
      </c>
      <c r="S226" s="56">
        <v>195.08</v>
      </c>
      <c r="T226" s="58" t="s">
        <v>1331</v>
      </c>
      <c r="U226" s="71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</row>
    <row r="227" spans="1:63" ht="27" customHeight="1">
      <c r="A227" s="46" t="s">
        <v>616</v>
      </c>
      <c r="B227" s="47" t="s">
        <v>70</v>
      </c>
      <c r="C227" s="47" t="s">
        <v>71</v>
      </c>
      <c r="D227" s="100" t="s">
        <v>124</v>
      </c>
      <c r="E227" s="49" t="s">
        <v>24</v>
      </c>
      <c r="F227" s="50"/>
      <c r="G227" s="51"/>
      <c r="H227" s="182" t="s">
        <v>1186</v>
      </c>
      <c r="I227" s="75"/>
      <c r="J227" s="53" t="s">
        <v>113</v>
      </c>
      <c r="K227" s="54"/>
      <c r="L227" s="51"/>
      <c r="M227" s="179" t="s">
        <v>1186</v>
      </c>
      <c r="N227" s="87"/>
      <c r="O227" s="53" t="s">
        <v>113</v>
      </c>
      <c r="P227" s="56">
        <v>294.31</v>
      </c>
      <c r="Q227" s="57">
        <v>43978</v>
      </c>
      <c r="R227" s="57">
        <v>43978</v>
      </c>
      <c r="S227" s="56">
        <v>294.31</v>
      </c>
      <c r="T227" s="58" t="s">
        <v>1331</v>
      </c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</row>
    <row r="228" spans="1:63" ht="27" customHeight="1">
      <c r="A228" s="46" t="s">
        <v>618</v>
      </c>
      <c r="B228" s="47" t="s">
        <v>70</v>
      </c>
      <c r="C228" s="47" t="s">
        <v>71</v>
      </c>
      <c r="D228" s="100" t="s">
        <v>135</v>
      </c>
      <c r="E228" s="49" t="s">
        <v>24</v>
      </c>
      <c r="F228" s="50"/>
      <c r="G228" s="51"/>
      <c r="H228" s="183" t="s">
        <v>1191</v>
      </c>
      <c r="I228" s="53"/>
      <c r="J228" s="53" t="s">
        <v>136</v>
      </c>
      <c r="K228" s="54"/>
      <c r="L228" s="51"/>
      <c r="M228" s="179" t="s">
        <v>1191</v>
      </c>
      <c r="N228" s="87"/>
      <c r="O228" s="53" t="s">
        <v>136</v>
      </c>
      <c r="P228" s="56">
        <v>5972.6</v>
      </c>
      <c r="Q228" s="57">
        <v>43978</v>
      </c>
      <c r="R228" s="57">
        <v>43978</v>
      </c>
      <c r="S228" s="56">
        <v>5972.6</v>
      </c>
      <c r="T228" s="58" t="s">
        <v>1331</v>
      </c>
      <c r="U228" s="71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</row>
    <row r="229" spans="1:63" ht="27" customHeight="1">
      <c r="A229" s="46" t="s">
        <v>620</v>
      </c>
      <c r="B229" s="47" t="s">
        <v>70</v>
      </c>
      <c r="C229" s="47" t="s">
        <v>71</v>
      </c>
      <c r="D229" s="100" t="s">
        <v>621</v>
      </c>
      <c r="E229" s="49" t="s">
        <v>24</v>
      </c>
      <c r="F229" s="50"/>
      <c r="G229" s="51"/>
      <c r="H229" s="181" t="s">
        <v>1230</v>
      </c>
      <c r="I229" s="53"/>
      <c r="J229" s="55" t="s">
        <v>333</v>
      </c>
      <c r="K229" s="54"/>
      <c r="L229" s="51"/>
      <c r="M229" s="179" t="s">
        <v>1230</v>
      </c>
      <c r="N229" s="87"/>
      <c r="O229" s="55" t="s">
        <v>333</v>
      </c>
      <c r="P229" s="56">
        <v>540</v>
      </c>
      <c r="Q229" s="57">
        <v>43978</v>
      </c>
      <c r="R229" s="57">
        <v>43978</v>
      </c>
      <c r="S229" s="56">
        <v>540</v>
      </c>
      <c r="T229" s="58" t="s">
        <v>1331</v>
      </c>
      <c r="U229" s="71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</row>
    <row r="230" spans="1:63" ht="27" customHeight="1">
      <c r="A230" s="46" t="s">
        <v>622</v>
      </c>
      <c r="B230" s="47" t="s">
        <v>70</v>
      </c>
      <c r="C230" s="47" t="s">
        <v>71</v>
      </c>
      <c r="D230" s="100" t="s">
        <v>86</v>
      </c>
      <c r="E230" s="49" t="s">
        <v>24</v>
      </c>
      <c r="F230" s="50"/>
      <c r="G230" s="51"/>
      <c r="H230" s="183" t="s">
        <v>1197</v>
      </c>
      <c r="I230" s="53"/>
      <c r="J230" s="55" t="s">
        <v>155</v>
      </c>
      <c r="K230" s="54"/>
      <c r="L230" s="51"/>
      <c r="M230" s="179" t="s">
        <v>1197</v>
      </c>
      <c r="N230" s="87"/>
      <c r="O230" s="55" t="s">
        <v>155</v>
      </c>
      <c r="P230" s="56">
        <v>3178.8</v>
      </c>
      <c r="Q230" s="57">
        <v>43978</v>
      </c>
      <c r="R230" s="57">
        <v>43978</v>
      </c>
      <c r="S230" s="56">
        <v>3178.8</v>
      </c>
      <c r="T230" s="58" t="s">
        <v>1331</v>
      </c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</row>
    <row r="231" spans="1:63" ht="27" customHeight="1">
      <c r="A231" s="46" t="s">
        <v>625</v>
      </c>
      <c r="B231" s="47" t="s">
        <v>70</v>
      </c>
      <c r="C231" s="47" t="s">
        <v>71</v>
      </c>
      <c r="D231" s="100" t="s">
        <v>627</v>
      </c>
      <c r="E231" s="49" t="s">
        <v>24</v>
      </c>
      <c r="F231" s="50"/>
      <c r="G231" s="51"/>
      <c r="H231" s="184" t="s">
        <v>1255</v>
      </c>
      <c r="I231" s="53"/>
      <c r="J231" s="55" t="s">
        <v>628</v>
      </c>
      <c r="K231" s="54"/>
      <c r="L231" s="51"/>
      <c r="M231" s="184" t="s">
        <v>1255</v>
      </c>
      <c r="N231" s="87"/>
      <c r="O231" s="55" t="s">
        <v>628</v>
      </c>
      <c r="P231" s="56">
        <v>1350</v>
      </c>
      <c r="Q231" s="57">
        <v>43978</v>
      </c>
      <c r="R231" s="57">
        <v>43978</v>
      </c>
      <c r="S231" s="56">
        <v>1350</v>
      </c>
      <c r="T231" s="58" t="s">
        <v>1331</v>
      </c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</row>
    <row r="232" spans="1:63" ht="27" customHeight="1">
      <c r="A232" s="46" t="s">
        <v>624</v>
      </c>
      <c r="B232" s="47" t="s">
        <v>70</v>
      </c>
      <c r="C232" s="47" t="s">
        <v>71</v>
      </c>
      <c r="D232" s="100" t="s">
        <v>626</v>
      </c>
      <c r="E232" s="49" t="s">
        <v>24</v>
      </c>
      <c r="F232" s="50"/>
      <c r="G232" s="51"/>
      <c r="H232" s="181" t="s">
        <v>1217</v>
      </c>
      <c r="I232" s="53"/>
      <c r="J232" s="55" t="s">
        <v>254</v>
      </c>
      <c r="K232" s="54"/>
      <c r="L232" s="51"/>
      <c r="M232" s="179" t="s">
        <v>1217</v>
      </c>
      <c r="N232" s="87"/>
      <c r="O232" s="55" t="s">
        <v>254</v>
      </c>
      <c r="P232" s="56">
        <v>1650</v>
      </c>
      <c r="Q232" s="57">
        <v>43978</v>
      </c>
      <c r="R232" s="57">
        <v>43978</v>
      </c>
      <c r="S232" s="56">
        <v>1650</v>
      </c>
      <c r="T232" s="58" t="s">
        <v>1331</v>
      </c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</row>
    <row r="233" spans="1:63" ht="27" customHeight="1">
      <c r="A233" s="46" t="s">
        <v>857</v>
      </c>
      <c r="B233" s="47" t="s">
        <v>70</v>
      </c>
      <c r="C233" s="47" t="s">
        <v>71</v>
      </c>
      <c r="D233" s="100" t="s">
        <v>858</v>
      </c>
      <c r="E233" s="49" t="s">
        <v>24</v>
      </c>
      <c r="F233" s="50"/>
      <c r="G233" s="51"/>
      <c r="H233" s="184" t="s">
        <v>1255</v>
      </c>
      <c r="I233" s="53"/>
      <c r="J233" s="55" t="s">
        <v>628</v>
      </c>
      <c r="K233" s="54"/>
      <c r="L233" s="51"/>
      <c r="M233" s="184" t="s">
        <v>1255</v>
      </c>
      <c r="N233" s="87"/>
      <c r="O233" s="55" t="s">
        <v>628</v>
      </c>
      <c r="P233" s="56">
        <v>2880</v>
      </c>
      <c r="Q233" s="57">
        <v>43979</v>
      </c>
      <c r="R233" s="57">
        <v>44709</v>
      </c>
      <c r="S233" s="56">
        <f>1440</f>
        <v>1440</v>
      </c>
      <c r="T233" s="58" t="s">
        <v>1331</v>
      </c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</row>
    <row r="234" spans="1:63" ht="27" customHeight="1">
      <c r="A234" s="46" t="s">
        <v>629</v>
      </c>
      <c r="B234" s="47" t="s">
        <v>70</v>
      </c>
      <c r="C234" s="47" t="s">
        <v>71</v>
      </c>
      <c r="D234" s="100" t="s">
        <v>107</v>
      </c>
      <c r="E234" s="49" t="s">
        <v>24</v>
      </c>
      <c r="F234" s="50"/>
      <c r="G234" s="51"/>
      <c r="H234" s="182" t="s">
        <v>1192</v>
      </c>
      <c r="I234" s="53"/>
      <c r="J234" s="55" t="s">
        <v>139</v>
      </c>
      <c r="K234" s="54"/>
      <c r="L234" s="51"/>
      <c r="M234" s="179" t="s">
        <v>1192</v>
      </c>
      <c r="N234" s="87"/>
      <c r="O234" s="55" t="s">
        <v>139</v>
      </c>
      <c r="P234" s="56">
        <v>1167.92</v>
      </c>
      <c r="Q234" s="57">
        <v>43979</v>
      </c>
      <c r="R234" s="57">
        <v>43979</v>
      </c>
      <c r="S234" s="56">
        <v>1167.92</v>
      </c>
      <c r="T234" s="58" t="s">
        <v>1331</v>
      </c>
      <c r="U234" s="71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</row>
    <row r="235" spans="1:63" ht="27" customHeight="1">
      <c r="A235" s="46" t="s">
        <v>631</v>
      </c>
      <c r="B235" s="47" t="s">
        <v>70</v>
      </c>
      <c r="C235" s="47" t="s">
        <v>71</v>
      </c>
      <c r="D235" s="100" t="s">
        <v>107</v>
      </c>
      <c r="E235" s="49" t="s">
        <v>24</v>
      </c>
      <c r="F235" s="50"/>
      <c r="G235" s="51"/>
      <c r="H235" s="182" t="s">
        <v>1194</v>
      </c>
      <c r="I235" s="53"/>
      <c r="J235" s="55" t="s">
        <v>146</v>
      </c>
      <c r="K235" s="54"/>
      <c r="L235" s="51"/>
      <c r="M235" s="179" t="s">
        <v>1194</v>
      </c>
      <c r="N235" s="87"/>
      <c r="O235" s="55" t="s">
        <v>146</v>
      </c>
      <c r="P235" s="56">
        <v>1338.67</v>
      </c>
      <c r="Q235" s="57">
        <v>43979</v>
      </c>
      <c r="R235" s="57">
        <v>43979</v>
      </c>
      <c r="S235" s="56">
        <v>1338.67</v>
      </c>
      <c r="T235" s="58" t="s">
        <v>1331</v>
      </c>
      <c r="U235" s="71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</row>
    <row r="236" spans="1:63" ht="27" customHeight="1">
      <c r="A236" s="46" t="s">
        <v>632</v>
      </c>
      <c r="B236" s="47" t="s">
        <v>70</v>
      </c>
      <c r="C236" s="47" t="s">
        <v>71</v>
      </c>
      <c r="D236" s="100" t="s">
        <v>124</v>
      </c>
      <c r="E236" s="49" t="s">
        <v>24</v>
      </c>
      <c r="F236" s="50"/>
      <c r="G236" s="51"/>
      <c r="H236" s="182" t="s">
        <v>1194</v>
      </c>
      <c r="I236" s="53"/>
      <c r="J236" s="55" t="s">
        <v>146</v>
      </c>
      <c r="K236" s="54"/>
      <c r="L236" s="51"/>
      <c r="M236" s="179" t="s">
        <v>1194</v>
      </c>
      <c r="N236" s="87"/>
      <c r="O236" s="55" t="s">
        <v>146</v>
      </c>
      <c r="P236" s="56">
        <v>986.5</v>
      </c>
      <c r="Q236" s="57">
        <v>43979</v>
      </c>
      <c r="R236" s="57">
        <v>43979</v>
      </c>
      <c r="S236" s="56">
        <v>986.5</v>
      </c>
      <c r="T236" s="58" t="s">
        <v>1331</v>
      </c>
      <c r="U236" s="71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</row>
    <row r="237" spans="1:63" ht="27" customHeight="1">
      <c r="A237" s="46" t="s">
        <v>635</v>
      </c>
      <c r="B237" s="47" t="s">
        <v>70</v>
      </c>
      <c r="C237" s="47" t="s">
        <v>71</v>
      </c>
      <c r="D237" s="100" t="s">
        <v>124</v>
      </c>
      <c r="E237" s="49" t="s">
        <v>24</v>
      </c>
      <c r="F237" s="50"/>
      <c r="G237" s="51"/>
      <c r="H237" s="183" t="s">
        <v>1185</v>
      </c>
      <c r="I237" s="53"/>
      <c r="J237" s="55" t="s">
        <v>108</v>
      </c>
      <c r="K237" s="54"/>
      <c r="L237" s="51"/>
      <c r="M237" s="179" t="s">
        <v>1185</v>
      </c>
      <c r="N237" s="87"/>
      <c r="O237" s="55" t="s">
        <v>108</v>
      </c>
      <c r="P237" s="56">
        <v>5619.52</v>
      </c>
      <c r="Q237" s="57">
        <v>43979</v>
      </c>
      <c r="R237" s="57">
        <v>43979</v>
      </c>
      <c r="S237" s="56">
        <v>5619.52</v>
      </c>
      <c r="T237" s="58" t="s">
        <v>1331</v>
      </c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</row>
    <row r="238" spans="1:63" ht="27" customHeight="1">
      <c r="A238" s="46" t="s">
        <v>637</v>
      </c>
      <c r="B238" s="47" t="s">
        <v>70</v>
      </c>
      <c r="C238" s="47" t="s">
        <v>71</v>
      </c>
      <c r="D238" s="100" t="s">
        <v>159</v>
      </c>
      <c r="E238" s="49" t="s">
        <v>24</v>
      </c>
      <c r="F238" s="50"/>
      <c r="G238" s="51"/>
      <c r="H238" s="182" t="s">
        <v>1214</v>
      </c>
      <c r="I238" s="53"/>
      <c r="J238" s="55" t="s">
        <v>454</v>
      </c>
      <c r="K238" s="54"/>
      <c r="L238" s="51"/>
      <c r="M238" s="179" t="s">
        <v>1214</v>
      </c>
      <c r="N238" s="87"/>
      <c r="O238" s="55" t="s">
        <v>454</v>
      </c>
      <c r="P238" s="56">
        <v>145.19</v>
      </c>
      <c r="Q238" s="57">
        <v>43979</v>
      </c>
      <c r="R238" s="57">
        <v>43979</v>
      </c>
      <c r="S238" s="56">
        <v>145.19</v>
      </c>
      <c r="T238" s="58" t="s">
        <v>1331</v>
      </c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</row>
    <row r="239" spans="1:63" ht="27" customHeight="1">
      <c r="A239" s="46" t="s">
        <v>641</v>
      </c>
      <c r="B239" s="47" t="s">
        <v>70</v>
      </c>
      <c r="C239" s="47" t="s">
        <v>71</v>
      </c>
      <c r="D239" s="100" t="s">
        <v>151</v>
      </c>
      <c r="E239" s="49" t="s">
        <v>24</v>
      </c>
      <c r="F239" s="50"/>
      <c r="G239" s="51"/>
      <c r="H239" s="184" t="s">
        <v>1198</v>
      </c>
      <c r="I239" s="53"/>
      <c r="J239" s="55" t="s">
        <v>157</v>
      </c>
      <c r="K239" s="54"/>
      <c r="L239" s="51"/>
      <c r="M239" s="179" t="s">
        <v>1198</v>
      </c>
      <c r="N239" s="87"/>
      <c r="O239" s="55" t="s">
        <v>157</v>
      </c>
      <c r="P239" s="56">
        <v>955.14</v>
      </c>
      <c r="Q239" s="57">
        <v>43979</v>
      </c>
      <c r="R239" s="57">
        <v>43979</v>
      </c>
      <c r="S239" s="56">
        <v>955.14</v>
      </c>
      <c r="T239" s="58" t="s">
        <v>1331</v>
      </c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</row>
    <row r="240" spans="1:63" ht="27" customHeight="1">
      <c r="A240" s="46" t="s">
        <v>643</v>
      </c>
      <c r="B240" s="47" t="s">
        <v>70</v>
      </c>
      <c r="C240" s="47" t="s">
        <v>71</v>
      </c>
      <c r="D240" s="100" t="s">
        <v>363</v>
      </c>
      <c r="E240" s="49" t="s">
        <v>24</v>
      </c>
      <c r="F240" s="50"/>
      <c r="G240" s="51"/>
      <c r="H240" s="192" t="s">
        <v>1226</v>
      </c>
      <c r="I240" s="53"/>
      <c r="J240" s="55" t="s">
        <v>302</v>
      </c>
      <c r="K240" s="54"/>
      <c r="L240" s="51"/>
      <c r="M240" s="179" t="s">
        <v>1226</v>
      </c>
      <c r="N240" s="87"/>
      <c r="O240" s="55" t="s">
        <v>302</v>
      </c>
      <c r="P240" s="56">
        <v>5923.89</v>
      </c>
      <c r="Q240" s="57">
        <v>43979</v>
      </c>
      <c r="R240" s="57">
        <v>43979</v>
      </c>
      <c r="S240" s="56">
        <f>2961.95+2961.94</f>
        <v>5923.889999999999</v>
      </c>
      <c r="T240" s="58" t="s">
        <v>1331</v>
      </c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</row>
    <row r="241" spans="1:63" ht="27" customHeight="1">
      <c r="A241" s="46" t="s">
        <v>645</v>
      </c>
      <c r="B241" s="47" t="s">
        <v>70</v>
      </c>
      <c r="C241" s="47" t="s">
        <v>71</v>
      </c>
      <c r="D241" s="100" t="s">
        <v>646</v>
      </c>
      <c r="E241" s="49" t="s">
        <v>24</v>
      </c>
      <c r="F241" s="50"/>
      <c r="G241" s="51"/>
      <c r="H241" s="189">
        <v>15189081001</v>
      </c>
      <c r="I241" s="53"/>
      <c r="J241" s="55" t="s">
        <v>321</v>
      </c>
      <c r="K241" s="54"/>
      <c r="L241" s="51"/>
      <c r="M241" s="179">
        <v>15189081001</v>
      </c>
      <c r="N241" s="87"/>
      <c r="O241" s="55" t="s">
        <v>321</v>
      </c>
      <c r="P241" s="56">
        <f>120</f>
        <v>120</v>
      </c>
      <c r="Q241" s="57">
        <v>43983</v>
      </c>
      <c r="R241" s="57">
        <v>43987</v>
      </c>
      <c r="S241" s="56">
        <f>120</f>
        <v>120</v>
      </c>
      <c r="T241" s="58" t="s">
        <v>1331</v>
      </c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</row>
    <row r="242" spans="1:63" ht="27" customHeight="1">
      <c r="A242" s="46" t="s">
        <v>647</v>
      </c>
      <c r="B242" s="47" t="s">
        <v>70</v>
      </c>
      <c r="C242" s="47" t="s">
        <v>71</v>
      </c>
      <c r="D242" s="100" t="s">
        <v>648</v>
      </c>
      <c r="E242" s="49" t="s">
        <v>24</v>
      </c>
      <c r="F242" s="50"/>
      <c r="G242" s="51"/>
      <c r="H242" s="179">
        <v>1916221003</v>
      </c>
      <c r="I242" s="53"/>
      <c r="J242" s="55" t="s">
        <v>649</v>
      </c>
      <c r="K242" s="54"/>
      <c r="L242" s="51"/>
      <c r="M242" s="179">
        <v>1916221003</v>
      </c>
      <c r="N242" s="87"/>
      <c r="O242" s="55" t="s">
        <v>649</v>
      </c>
      <c r="P242" s="56">
        <v>2671.21</v>
      </c>
      <c r="Q242" s="57">
        <v>43983</v>
      </c>
      <c r="R242" s="57">
        <v>44348</v>
      </c>
      <c r="S242" s="56">
        <v>2671.21</v>
      </c>
      <c r="T242" s="58" t="s">
        <v>1331</v>
      </c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</row>
    <row r="243" spans="1:63" ht="27" customHeight="1">
      <c r="A243" s="46" t="s">
        <v>650</v>
      </c>
      <c r="B243" s="47" t="s">
        <v>70</v>
      </c>
      <c r="C243" s="47" t="s">
        <v>71</v>
      </c>
      <c r="D243" s="100" t="s">
        <v>401</v>
      </c>
      <c r="E243" s="49" t="s">
        <v>27</v>
      </c>
      <c r="F243" s="50"/>
      <c r="G243" s="51"/>
      <c r="H243" s="181" t="s">
        <v>1175</v>
      </c>
      <c r="I243" s="75"/>
      <c r="J243" s="53" t="s">
        <v>84</v>
      </c>
      <c r="K243" s="54"/>
      <c r="L243" s="51"/>
      <c r="M243" s="179" t="s">
        <v>1175</v>
      </c>
      <c r="N243" s="87"/>
      <c r="O243" s="53" t="s">
        <v>84</v>
      </c>
      <c r="P243" s="56">
        <v>4621.31</v>
      </c>
      <c r="Q243" s="57">
        <v>43983</v>
      </c>
      <c r="R243" s="57">
        <v>43991</v>
      </c>
      <c r="S243" s="56">
        <v>4621.31</v>
      </c>
      <c r="T243" s="58" t="s">
        <v>1331</v>
      </c>
      <c r="U243" s="195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</row>
    <row r="244" spans="1:63" ht="27" customHeight="1">
      <c r="A244" s="46" t="s">
        <v>653</v>
      </c>
      <c r="B244" s="47" t="s">
        <v>70</v>
      </c>
      <c r="C244" s="47" t="s">
        <v>71</v>
      </c>
      <c r="D244" s="100" t="s">
        <v>654</v>
      </c>
      <c r="E244" s="49" t="s">
        <v>24</v>
      </c>
      <c r="F244" s="50"/>
      <c r="G244" s="51"/>
      <c r="H244" s="179" t="s">
        <v>1256</v>
      </c>
      <c r="I244" s="53"/>
      <c r="J244" s="53" t="s">
        <v>675</v>
      </c>
      <c r="K244" s="54"/>
      <c r="L244" s="51"/>
      <c r="M244" s="179" t="s">
        <v>1256</v>
      </c>
      <c r="N244" s="87"/>
      <c r="O244" s="53" t="s">
        <v>675</v>
      </c>
      <c r="P244" s="56">
        <v>599</v>
      </c>
      <c r="Q244" s="57">
        <v>43985</v>
      </c>
      <c r="R244" s="57">
        <v>43994</v>
      </c>
      <c r="S244" s="56">
        <v>599</v>
      </c>
      <c r="T244" s="58" t="s">
        <v>1331</v>
      </c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</row>
    <row r="245" spans="1:63" ht="27" customHeight="1">
      <c r="A245" s="46" t="s">
        <v>655</v>
      </c>
      <c r="B245" s="47" t="s">
        <v>70</v>
      </c>
      <c r="C245" s="47" t="s">
        <v>71</v>
      </c>
      <c r="D245" s="100" t="s">
        <v>657</v>
      </c>
      <c r="E245" s="49" t="s">
        <v>24</v>
      </c>
      <c r="F245" s="50"/>
      <c r="G245" s="51"/>
      <c r="H245" s="181" t="s">
        <v>1257</v>
      </c>
      <c r="I245" s="53"/>
      <c r="J245" s="53" t="s">
        <v>656</v>
      </c>
      <c r="K245" s="54"/>
      <c r="L245" s="51"/>
      <c r="M245" s="179" t="s">
        <v>1257</v>
      </c>
      <c r="N245" s="87"/>
      <c r="O245" s="53" t="s">
        <v>656</v>
      </c>
      <c r="P245" s="56">
        <v>700</v>
      </c>
      <c r="Q245" s="57">
        <v>43985</v>
      </c>
      <c r="R245" s="57">
        <v>43994</v>
      </c>
      <c r="S245" s="56">
        <v>700</v>
      </c>
      <c r="T245" s="58" t="s">
        <v>1331</v>
      </c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</row>
    <row r="246" spans="1:63" ht="27" customHeight="1">
      <c r="A246" s="46" t="s">
        <v>651</v>
      </c>
      <c r="B246" s="47" t="s">
        <v>70</v>
      </c>
      <c r="C246" s="47" t="s">
        <v>71</v>
      </c>
      <c r="D246" s="100" t="s">
        <v>652</v>
      </c>
      <c r="E246" s="49" t="s">
        <v>24</v>
      </c>
      <c r="F246" s="50"/>
      <c r="G246" s="51"/>
      <c r="H246" s="189" t="s">
        <v>1228</v>
      </c>
      <c r="I246" s="53"/>
      <c r="J246" s="55" t="s">
        <v>470</v>
      </c>
      <c r="K246" s="54"/>
      <c r="L246" s="51"/>
      <c r="M246" s="179" t="s">
        <v>1228</v>
      </c>
      <c r="N246" s="87"/>
      <c r="O246" s="55" t="s">
        <v>470</v>
      </c>
      <c r="P246" s="56">
        <v>33750</v>
      </c>
      <c r="Q246" s="57">
        <v>43985</v>
      </c>
      <c r="R246" s="57">
        <v>44012</v>
      </c>
      <c r="S246" s="56">
        <v>33750</v>
      </c>
      <c r="T246" s="58" t="s">
        <v>1331</v>
      </c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</row>
    <row r="247" spans="1:63" ht="27" customHeight="1">
      <c r="A247" s="46" t="s">
        <v>689</v>
      </c>
      <c r="B247" s="47" t="s">
        <v>70</v>
      </c>
      <c r="C247" s="47" t="s">
        <v>71</v>
      </c>
      <c r="D247" s="100" t="s">
        <v>298</v>
      </c>
      <c r="E247" s="49" t="s">
        <v>24</v>
      </c>
      <c r="F247" s="50"/>
      <c r="G247" s="51"/>
      <c r="H247" s="182" t="s">
        <v>1206</v>
      </c>
      <c r="I247" s="53"/>
      <c r="J247" s="55" t="s">
        <v>195</v>
      </c>
      <c r="K247" s="54"/>
      <c r="L247" s="51"/>
      <c r="M247" s="179" t="s">
        <v>1206</v>
      </c>
      <c r="N247" s="87"/>
      <c r="O247" s="55" t="s">
        <v>195</v>
      </c>
      <c r="P247" s="56">
        <v>960.96</v>
      </c>
      <c r="Q247" s="57">
        <v>43985</v>
      </c>
      <c r="R247" s="57">
        <v>43989</v>
      </c>
      <c r="S247" s="56">
        <v>960.96</v>
      </c>
      <c r="T247" s="58" t="s">
        <v>1331</v>
      </c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</row>
    <row r="248" spans="1:63" ht="27" customHeight="1">
      <c r="A248" s="46" t="s">
        <v>666</v>
      </c>
      <c r="B248" s="47" t="s">
        <v>70</v>
      </c>
      <c r="C248" s="47" t="s">
        <v>71</v>
      </c>
      <c r="D248" s="100" t="s">
        <v>667</v>
      </c>
      <c r="E248" s="49" t="s">
        <v>24</v>
      </c>
      <c r="F248" s="50"/>
      <c r="G248" s="51"/>
      <c r="H248" s="182" t="s">
        <v>1215</v>
      </c>
      <c r="I248" s="53"/>
      <c r="J248" s="53" t="s">
        <v>256</v>
      </c>
      <c r="K248" s="54"/>
      <c r="L248" s="51"/>
      <c r="M248" s="179" t="s">
        <v>1215</v>
      </c>
      <c r="N248" s="87"/>
      <c r="O248" s="53" t="s">
        <v>256</v>
      </c>
      <c r="P248" s="56">
        <v>356.5</v>
      </c>
      <c r="Q248" s="57">
        <v>43986</v>
      </c>
      <c r="R248" s="57">
        <v>43992</v>
      </c>
      <c r="S248" s="56">
        <v>356.5</v>
      </c>
      <c r="T248" s="58" t="s">
        <v>1331</v>
      </c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</row>
    <row r="249" spans="1:63" ht="27" customHeight="1">
      <c r="A249" s="46" t="s">
        <v>668</v>
      </c>
      <c r="B249" s="47" t="s">
        <v>70</v>
      </c>
      <c r="C249" s="47" t="s">
        <v>71</v>
      </c>
      <c r="D249" s="100" t="s">
        <v>513</v>
      </c>
      <c r="E249" s="49" t="s">
        <v>24</v>
      </c>
      <c r="F249" s="50"/>
      <c r="G249" s="51"/>
      <c r="H249" s="183" t="s">
        <v>1204</v>
      </c>
      <c r="I249" s="53"/>
      <c r="J249" s="55" t="s">
        <v>182</v>
      </c>
      <c r="K249" s="54"/>
      <c r="L249" s="51"/>
      <c r="M249" s="179" t="s">
        <v>1204</v>
      </c>
      <c r="N249" s="87"/>
      <c r="O249" s="55" t="s">
        <v>182</v>
      </c>
      <c r="P249" s="56">
        <v>320</v>
      </c>
      <c r="Q249" s="57">
        <v>43986</v>
      </c>
      <c r="R249" s="57">
        <v>43992</v>
      </c>
      <c r="S249" s="56">
        <v>320</v>
      </c>
      <c r="T249" s="58" t="s">
        <v>1331</v>
      </c>
      <c r="U249" s="71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</row>
    <row r="250" spans="1:63" ht="27" customHeight="1">
      <c r="A250" s="46" t="s">
        <v>670</v>
      </c>
      <c r="B250" s="47" t="s">
        <v>70</v>
      </c>
      <c r="C250" s="47" t="s">
        <v>71</v>
      </c>
      <c r="D250" s="100" t="s">
        <v>671</v>
      </c>
      <c r="E250" s="49" t="s">
        <v>24</v>
      </c>
      <c r="F250" s="50"/>
      <c r="G250" s="51"/>
      <c r="H250" s="183" t="s">
        <v>1202</v>
      </c>
      <c r="I250" s="53"/>
      <c r="J250" s="55" t="s">
        <v>175</v>
      </c>
      <c r="K250" s="54"/>
      <c r="L250" s="51"/>
      <c r="M250" s="179" t="s">
        <v>1202</v>
      </c>
      <c r="N250" s="87"/>
      <c r="O250" s="55" t="s">
        <v>175</v>
      </c>
      <c r="P250" s="56">
        <v>445</v>
      </c>
      <c r="Q250" s="57">
        <v>43990</v>
      </c>
      <c r="R250" s="57">
        <v>43992</v>
      </c>
      <c r="S250" s="56">
        <v>445</v>
      </c>
      <c r="T250" s="58" t="s">
        <v>1331</v>
      </c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</row>
    <row r="251" spans="1:63" ht="27" customHeight="1">
      <c r="A251" s="46" t="s">
        <v>672</v>
      </c>
      <c r="B251" s="47" t="s">
        <v>70</v>
      </c>
      <c r="C251" s="47" t="s">
        <v>71</v>
      </c>
      <c r="D251" s="100" t="s">
        <v>401</v>
      </c>
      <c r="E251" s="49" t="s">
        <v>27</v>
      </c>
      <c r="F251" s="50"/>
      <c r="G251" s="51"/>
      <c r="H251" s="181" t="s">
        <v>1175</v>
      </c>
      <c r="I251" s="75"/>
      <c r="J251" s="55" t="s">
        <v>84</v>
      </c>
      <c r="K251" s="54"/>
      <c r="L251" s="51"/>
      <c r="M251" s="179" t="s">
        <v>1175</v>
      </c>
      <c r="N251" s="87"/>
      <c r="O251" s="55" t="s">
        <v>84</v>
      </c>
      <c r="P251" s="56">
        <v>5180.05</v>
      </c>
      <c r="Q251" s="57">
        <v>43990</v>
      </c>
      <c r="R251" s="57">
        <v>43998</v>
      </c>
      <c r="S251" s="56">
        <v>5180.05</v>
      </c>
      <c r="T251" s="58" t="s">
        <v>1331</v>
      </c>
      <c r="U251" s="195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</row>
    <row r="252" spans="1:63" ht="27" customHeight="1">
      <c r="A252" s="46" t="s">
        <v>674</v>
      </c>
      <c r="B252" s="47" t="s">
        <v>70</v>
      </c>
      <c r="C252" s="47" t="s">
        <v>71</v>
      </c>
      <c r="D252" s="100" t="s">
        <v>673</v>
      </c>
      <c r="E252" s="49" t="s">
        <v>24</v>
      </c>
      <c r="F252" s="50"/>
      <c r="G252" s="51"/>
      <c r="H252" s="183" t="s">
        <v>505</v>
      </c>
      <c r="I252" s="53"/>
      <c r="J252" s="53" t="s">
        <v>449</v>
      </c>
      <c r="K252" s="54"/>
      <c r="L252" s="51"/>
      <c r="M252" s="179" t="s">
        <v>505</v>
      </c>
      <c r="N252" s="87"/>
      <c r="O252" s="53" t="s">
        <v>449</v>
      </c>
      <c r="P252" s="56">
        <v>130</v>
      </c>
      <c r="Q252" s="57">
        <v>43990</v>
      </c>
      <c r="R252" s="57">
        <v>43998</v>
      </c>
      <c r="S252" s="56">
        <v>130</v>
      </c>
      <c r="T252" s="58" t="s">
        <v>1331</v>
      </c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</row>
    <row r="253" spans="1:63" ht="27" customHeight="1">
      <c r="A253" s="46" t="s">
        <v>676</v>
      </c>
      <c r="B253" s="47" t="s">
        <v>70</v>
      </c>
      <c r="C253" s="47" t="s">
        <v>71</v>
      </c>
      <c r="D253" s="100" t="s">
        <v>677</v>
      </c>
      <c r="E253" s="49" t="s">
        <v>24</v>
      </c>
      <c r="F253" s="50"/>
      <c r="G253" s="51"/>
      <c r="H253" s="181" t="s">
        <v>1230</v>
      </c>
      <c r="I253" s="53"/>
      <c r="J253" s="55" t="s">
        <v>333</v>
      </c>
      <c r="K253" s="54"/>
      <c r="L253" s="51"/>
      <c r="M253" s="179" t="s">
        <v>1230</v>
      </c>
      <c r="N253" s="87"/>
      <c r="O253" s="55" t="s">
        <v>333</v>
      </c>
      <c r="P253" s="56">
        <v>195</v>
      </c>
      <c r="Q253" s="57">
        <v>43992</v>
      </c>
      <c r="R253" s="57">
        <v>43997</v>
      </c>
      <c r="S253" s="56">
        <v>195</v>
      </c>
      <c r="T253" s="58" t="s">
        <v>1331</v>
      </c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</row>
    <row r="254" spans="1:63" ht="27" customHeight="1">
      <c r="A254" s="46" t="s">
        <v>859</v>
      </c>
      <c r="B254" s="47" t="s">
        <v>70</v>
      </c>
      <c r="C254" s="47" t="s">
        <v>71</v>
      </c>
      <c r="D254" s="100" t="s">
        <v>860</v>
      </c>
      <c r="E254" s="49" t="s">
        <v>24</v>
      </c>
      <c r="F254" s="50"/>
      <c r="G254" s="51"/>
      <c r="H254" s="202">
        <v>1879020517</v>
      </c>
      <c r="I254" s="53"/>
      <c r="J254" s="55" t="s">
        <v>861</v>
      </c>
      <c r="K254" s="54"/>
      <c r="L254" s="51"/>
      <c r="M254" s="202">
        <v>1879020517</v>
      </c>
      <c r="N254" s="87"/>
      <c r="O254" s="55" t="s">
        <v>861</v>
      </c>
      <c r="P254" s="56">
        <v>18</v>
      </c>
      <c r="Q254" s="57">
        <v>43997</v>
      </c>
      <c r="R254" s="57">
        <v>44385</v>
      </c>
      <c r="S254" s="56">
        <v>18</v>
      </c>
      <c r="T254" s="58" t="s">
        <v>1331</v>
      </c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</row>
    <row r="255" spans="1:63" ht="27" customHeight="1">
      <c r="A255" s="46" t="s">
        <v>678</v>
      </c>
      <c r="B255" s="47" t="s">
        <v>70</v>
      </c>
      <c r="C255" s="47" t="s">
        <v>71</v>
      </c>
      <c r="D255" s="100" t="s">
        <v>401</v>
      </c>
      <c r="E255" s="49" t="s">
        <v>27</v>
      </c>
      <c r="F255" s="50"/>
      <c r="G255" s="51"/>
      <c r="H255" s="181" t="s">
        <v>1175</v>
      </c>
      <c r="I255" s="75"/>
      <c r="J255" s="55" t="s">
        <v>84</v>
      </c>
      <c r="K255" s="54"/>
      <c r="L255" s="51"/>
      <c r="M255" s="179" t="s">
        <v>1175</v>
      </c>
      <c r="N255" s="87"/>
      <c r="O255" s="55" t="s">
        <v>84</v>
      </c>
      <c r="P255" s="56">
        <v>5217.28</v>
      </c>
      <c r="Q255" s="57">
        <v>43997</v>
      </c>
      <c r="R255" s="57">
        <v>44004</v>
      </c>
      <c r="S255" s="56">
        <v>5217.28</v>
      </c>
      <c r="T255" s="58" t="s">
        <v>1331</v>
      </c>
      <c r="U255" s="195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</row>
    <row r="256" spans="1:63" ht="27" customHeight="1">
      <c r="A256" s="46" t="s">
        <v>679</v>
      </c>
      <c r="B256" s="47" t="s">
        <v>70</v>
      </c>
      <c r="C256" s="47" t="s">
        <v>71</v>
      </c>
      <c r="D256" s="100" t="s">
        <v>680</v>
      </c>
      <c r="E256" s="49" t="s">
        <v>24</v>
      </c>
      <c r="F256" s="50"/>
      <c r="G256" s="51"/>
      <c r="H256" s="181" t="s">
        <v>1230</v>
      </c>
      <c r="I256" s="53"/>
      <c r="J256" s="53" t="s">
        <v>333</v>
      </c>
      <c r="K256" s="54"/>
      <c r="L256" s="51"/>
      <c r="M256" s="179" t="s">
        <v>1230</v>
      </c>
      <c r="N256" s="87"/>
      <c r="O256" s="53" t="s">
        <v>333</v>
      </c>
      <c r="P256" s="56">
        <v>645</v>
      </c>
      <c r="Q256" s="57">
        <v>44000</v>
      </c>
      <c r="R256" s="57">
        <v>44007</v>
      </c>
      <c r="S256" s="56">
        <v>645</v>
      </c>
      <c r="T256" s="58" t="s">
        <v>1331</v>
      </c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</row>
    <row r="257" spans="1:63" ht="27" customHeight="1">
      <c r="A257" s="46" t="s">
        <v>681</v>
      </c>
      <c r="B257" s="47" t="s">
        <v>70</v>
      </c>
      <c r="C257" s="47" t="s">
        <v>71</v>
      </c>
      <c r="D257" s="100" t="s">
        <v>682</v>
      </c>
      <c r="E257" s="49" t="s">
        <v>24</v>
      </c>
      <c r="F257" s="50"/>
      <c r="G257" s="51"/>
      <c r="H257" s="179" t="s">
        <v>1258</v>
      </c>
      <c r="I257" s="53"/>
      <c r="J257" s="55" t="s">
        <v>80</v>
      </c>
      <c r="K257" s="54"/>
      <c r="L257" s="51"/>
      <c r="M257" s="179" t="s">
        <v>1174</v>
      </c>
      <c r="N257" s="87"/>
      <c r="O257" s="55" t="s">
        <v>80</v>
      </c>
      <c r="P257" s="56">
        <v>225</v>
      </c>
      <c r="Q257" s="57">
        <v>44001</v>
      </c>
      <c r="R257" s="57">
        <v>44001</v>
      </c>
      <c r="S257" s="56">
        <f>120+105</f>
        <v>225</v>
      </c>
      <c r="T257" s="58" t="s">
        <v>1331</v>
      </c>
      <c r="U257" s="71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</row>
    <row r="258" spans="1:63" ht="27" customHeight="1">
      <c r="A258" s="46" t="s">
        <v>685</v>
      </c>
      <c r="B258" s="47" t="s">
        <v>70</v>
      </c>
      <c r="C258" s="47" t="s">
        <v>71</v>
      </c>
      <c r="D258" s="100" t="s">
        <v>686</v>
      </c>
      <c r="E258" s="49" t="s">
        <v>24</v>
      </c>
      <c r="F258" s="50"/>
      <c r="G258" s="51"/>
      <c r="H258" s="181" t="s">
        <v>1259</v>
      </c>
      <c r="I258" s="53"/>
      <c r="J258" s="55" t="s">
        <v>687</v>
      </c>
      <c r="K258" s="54"/>
      <c r="L258" s="51"/>
      <c r="M258" s="179" t="s">
        <v>1259</v>
      </c>
      <c r="N258" s="87"/>
      <c r="O258" s="55" t="s">
        <v>687</v>
      </c>
      <c r="P258" s="56">
        <v>830</v>
      </c>
      <c r="Q258" s="57">
        <v>44001</v>
      </c>
      <c r="R258" s="57">
        <v>44001</v>
      </c>
      <c r="S258" s="56">
        <v>830</v>
      </c>
      <c r="T258" s="58" t="s">
        <v>1331</v>
      </c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</row>
    <row r="259" spans="1:63" ht="27" customHeight="1">
      <c r="A259" s="46" t="s">
        <v>693</v>
      </c>
      <c r="B259" s="47" t="s">
        <v>70</v>
      </c>
      <c r="C259" s="47" t="s">
        <v>71</v>
      </c>
      <c r="D259" s="100" t="s">
        <v>401</v>
      </c>
      <c r="E259" s="49" t="s">
        <v>27</v>
      </c>
      <c r="F259" s="50"/>
      <c r="G259" s="51"/>
      <c r="H259" s="181" t="s">
        <v>1175</v>
      </c>
      <c r="I259" s="75"/>
      <c r="J259" s="53" t="s">
        <v>84</v>
      </c>
      <c r="K259" s="54"/>
      <c r="L259" s="51"/>
      <c r="M259" s="179" t="s">
        <v>1175</v>
      </c>
      <c r="N259" s="87"/>
      <c r="O259" s="53" t="s">
        <v>84</v>
      </c>
      <c r="P259" s="56">
        <v>5141.17</v>
      </c>
      <c r="Q259" s="57">
        <v>44004</v>
      </c>
      <c r="R259" s="57">
        <v>44012</v>
      </c>
      <c r="S259" s="56">
        <v>5141.17</v>
      </c>
      <c r="T259" s="58" t="s">
        <v>1331</v>
      </c>
      <c r="U259" s="195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</row>
    <row r="260" spans="1:63" ht="27" customHeight="1">
      <c r="A260" s="46" t="s">
        <v>694</v>
      </c>
      <c r="B260" s="47" t="s">
        <v>70</v>
      </c>
      <c r="C260" s="47" t="s">
        <v>71</v>
      </c>
      <c r="D260" s="100" t="s">
        <v>401</v>
      </c>
      <c r="E260" s="49" t="s">
        <v>27</v>
      </c>
      <c r="F260" s="50"/>
      <c r="G260" s="51"/>
      <c r="H260" s="181" t="s">
        <v>1175</v>
      </c>
      <c r="I260" s="75"/>
      <c r="J260" s="53" t="s">
        <v>84</v>
      </c>
      <c r="K260" s="54"/>
      <c r="L260" s="51"/>
      <c r="M260" s="179" t="s">
        <v>1175</v>
      </c>
      <c r="N260" s="87"/>
      <c r="O260" s="53" t="s">
        <v>84</v>
      </c>
      <c r="P260" s="56">
        <v>5741.26</v>
      </c>
      <c r="Q260" s="57">
        <v>44004</v>
      </c>
      <c r="R260" s="57">
        <v>44019</v>
      </c>
      <c r="S260" s="56">
        <v>5741.26</v>
      </c>
      <c r="T260" s="58" t="s">
        <v>1331</v>
      </c>
      <c r="U260" s="195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</row>
    <row r="261" spans="1:63" ht="27" customHeight="1">
      <c r="A261" s="46" t="s">
        <v>695</v>
      </c>
      <c r="B261" s="47" t="s">
        <v>70</v>
      </c>
      <c r="C261" s="47" t="s">
        <v>71</v>
      </c>
      <c r="D261" s="100" t="s">
        <v>124</v>
      </c>
      <c r="E261" s="49" t="s">
        <v>24</v>
      </c>
      <c r="F261" s="50"/>
      <c r="G261" s="51"/>
      <c r="H261" s="181" t="s">
        <v>1222</v>
      </c>
      <c r="I261" s="53"/>
      <c r="J261" s="55" t="s">
        <v>232</v>
      </c>
      <c r="K261" s="54"/>
      <c r="L261" s="51"/>
      <c r="M261" s="179" t="s">
        <v>1222</v>
      </c>
      <c r="N261" s="87"/>
      <c r="O261" s="55" t="s">
        <v>232</v>
      </c>
      <c r="P261" s="56">
        <v>486.22</v>
      </c>
      <c r="Q261" s="57">
        <v>44005</v>
      </c>
      <c r="R261" s="57">
        <v>44005</v>
      </c>
      <c r="S261" s="56">
        <v>486.22</v>
      </c>
      <c r="T261" s="58" t="s">
        <v>1331</v>
      </c>
      <c r="U261" s="7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</row>
    <row r="262" spans="1:63" ht="27" customHeight="1">
      <c r="A262" s="46" t="s">
        <v>700</v>
      </c>
      <c r="B262" s="47" t="s">
        <v>70</v>
      </c>
      <c r="C262" s="47" t="s">
        <v>71</v>
      </c>
      <c r="D262" s="100" t="s">
        <v>107</v>
      </c>
      <c r="E262" s="49" t="s">
        <v>24</v>
      </c>
      <c r="F262" s="50"/>
      <c r="G262" s="51"/>
      <c r="H262" s="182" t="s">
        <v>1196</v>
      </c>
      <c r="I262" s="53"/>
      <c r="J262" s="55" t="s">
        <v>152</v>
      </c>
      <c r="K262" s="54"/>
      <c r="L262" s="51"/>
      <c r="M262" s="179" t="s">
        <v>1196</v>
      </c>
      <c r="N262" s="87"/>
      <c r="O262" s="55" t="s">
        <v>152</v>
      </c>
      <c r="P262" s="56">
        <v>51.64</v>
      </c>
      <c r="Q262" s="57">
        <v>44005</v>
      </c>
      <c r="R262" s="57">
        <v>44005</v>
      </c>
      <c r="S262" s="56">
        <v>51.64</v>
      </c>
      <c r="T262" s="58" t="s">
        <v>1331</v>
      </c>
      <c r="U262" s="71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</row>
    <row r="263" spans="1:63" ht="27" customHeight="1">
      <c r="A263" s="46" t="s">
        <v>704</v>
      </c>
      <c r="B263" s="47" t="s">
        <v>70</v>
      </c>
      <c r="C263" s="47" t="s">
        <v>71</v>
      </c>
      <c r="D263" s="100" t="s">
        <v>159</v>
      </c>
      <c r="E263" s="49" t="s">
        <v>24</v>
      </c>
      <c r="F263" s="50"/>
      <c r="G263" s="51"/>
      <c r="H263" s="182" t="s">
        <v>1190</v>
      </c>
      <c r="I263" s="53"/>
      <c r="J263" s="55" t="s">
        <v>130</v>
      </c>
      <c r="K263" s="54"/>
      <c r="L263" s="51"/>
      <c r="M263" s="179" t="s">
        <v>1190</v>
      </c>
      <c r="N263" s="87"/>
      <c r="O263" s="55" t="s">
        <v>130</v>
      </c>
      <c r="P263" s="56">
        <v>240</v>
      </c>
      <c r="Q263" s="57">
        <v>44005</v>
      </c>
      <c r="R263" s="57">
        <v>44005</v>
      </c>
      <c r="S263" s="56">
        <v>240</v>
      </c>
      <c r="T263" s="58" t="s">
        <v>1331</v>
      </c>
      <c r="U263" s="71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</row>
    <row r="264" spans="1:63" ht="27" customHeight="1">
      <c r="A264" s="46" t="s">
        <v>713</v>
      </c>
      <c r="B264" s="47" t="s">
        <v>70</v>
      </c>
      <c r="C264" s="47" t="s">
        <v>71</v>
      </c>
      <c r="D264" s="100" t="s">
        <v>172</v>
      </c>
      <c r="E264" s="49" t="s">
        <v>24</v>
      </c>
      <c r="F264" s="50"/>
      <c r="G264" s="51"/>
      <c r="H264" s="182" t="s">
        <v>1211</v>
      </c>
      <c r="I264" s="53"/>
      <c r="J264" s="55" t="s">
        <v>227</v>
      </c>
      <c r="K264" s="54"/>
      <c r="L264" s="51"/>
      <c r="M264" s="179" t="s">
        <v>1211</v>
      </c>
      <c r="N264" s="87"/>
      <c r="O264" s="55" t="s">
        <v>227</v>
      </c>
      <c r="P264" s="56">
        <v>649.79</v>
      </c>
      <c r="Q264" s="57">
        <v>44005</v>
      </c>
      <c r="R264" s="57">
        <v>44012</v>
      </c>
      <c r="S264" s="56">
        <v>649.79</v>
      </c>
      <c r="T264" s="58" t="s">
        <v>1331</v>
      </c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</row>
    <row r="265" spans="1:63" ht="27" customHeight="1">
      <c r="A265" s="46" t="s">
        <v>712</v>
      </c>
      <c r="B265" s="47" t="s">
        <v>70</v>
      </c>
      <c r="C265" s="47" t="s">
        <v>71</v>
      </c>
      <c r="D265" s="100" t="s">
        <v>711</v>
      </c>
      <c r="E265" s="49" t="s">
        <v>24</v>
      </c>
      <c r="F265" s="50"/>
      <c r="G265" s="51"/>
      <c r="H265" s="203">
        <v>11482891006</v>
      </c>
      <c r="I265" s="53"/>
      <c r="J265" s="55" t="s">
        <v>710</v>
      </c>
      <c r="K265" s="54"/>
      <c r="L265" s="51"/>
      <c r="M265" s="203">
        <v>11482891006</v>
      </c>
      <c r="N265" s="87"/>
      <c r="O265" s="55" t="s">
        <v>710</v>
      </c>
      <c r="P265" s="56">
        <v>290</v>
      </c>
      <c r="Q265" s="57">
        <v>44005</v>
      </c>
      <c r="R265" s="57">
        <v>44012</v>
      </c>
      <c r="S265" s="56">
        <v>290</v>
      </c>
      <c r="T265" s="58" t="s">
        <v>1331</v>
      </c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</row>
    <row r="266" spans="1:63" ht="27" customHeight="1">
      <c r="A266" s="46" t="s">
        <v>709</v>
      </c>
      <c r="B266" s="47" t="s">
        <v>70</v>
      </c>
      <c r="C266" s="47" t="s">
        <v>71</v>
      </c>
      <c r="D266" s="100" t="s">
        <v>451</v>
      </c>
      <c r="E266" s="49" t="s">
        <v>24</v>
      </c>
      <c r="F266" s="50"/>
      <c r="G266" s="51"/>
      <c r="H266" s="183" t="s">
        <v>1210</v>
      </c>
      <c r="I266" s="53"/>
      <c r="J266" s="55" t="s">
        <v>234</v>
      </c>
      <c r="K266" s="54"/>
      <c r="L266" s="51"/>
      <c r="M266" s="179" t="s">
        <v>1210</v>
      </c>
      <c r="N266" s="87"/>
      <c r="O266" s="55" t="s">
        <v>234</v>
      </c>
      <c r="P266" s="56">
        <v>1033.14</v>
      </c>
      <c r="Q266" s="57">
        <v>44005</v>
      </c>
      <c r="R266" s="57">
        <v>44012</v>
      </c>
      <c r="S266" s="56">
        <v>1033.14</v>
      </c>
      <c r="T266" s="58" t="s">
        <v>1331</v>
      </c>
      <c r="U266" s="71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</row>
    <row r="267" spans="1:63" ht="27" customHeight="1">
      <c r="A267" s="46" t="s">
        <v>707</v>
      </c>
      <c r="B267" s="47" t="s">
        <v>70</v>
      </c>
      <c r="C267" s="47" t="s">
        <v>71</v>
      </c>
      <c r="D267" s="100" t="s">
        <v>708</v>
      </c>
      <c r="E267" s="49" t="s">
        <v>24</v>
      </c>
      <c r="F267" s="50"/>
      <c r="G267" s="51"/>
      <c r="H267" s="182" t="s">
        <v>1213</v>
      </c>
      <c r="I267" s="53"/>
      <c r="J267" s="55" t="s">
        <v>239</v>
      </c>
      <c r="K267" s="54"/>
      <c r="L267" s="51"/>
      <c r="M267" s="179" t="s">
        <v>1213</v>
      </c>
      <c r="N267" s="87"/>
      <c r="O267" s="55" t="s">
        <v>239</v>
      </c>
      <c r="P267" s="56">
        <v>380.6</v>
      </c>
      <c r="Q267" s="57">
        <v>44005</v>
      </c>
      <c r="R267" s="57">
        <v>44012</v>
      </c>
      <c r="S267" s="56">
        <v>380.6</v>
      </c>
      <c r="T267" s="58" t="s">
        <v>1331</v>
      </c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</row>
    <row r="268" spans="1:63" ht="27" customHeight="1">
      <c r="A268" s="46" t="s">
        <v>714</v>
      </c>
      <c r="B268" s="47" t="s">
        <v>70</v>
      </c>
      <c r="C268" s="47" t="s">
        <v>71</v>
      </c>
      <c r="D268" s="100" t="s">
        <v>107</v>
      </c>
      <c r="E268" s="49" t="s">
        <v>24</v>
      </c>
      <c r="F268" s="50"/>
      <c r="G268" s="51"/>
      <c r="H268" s="182" t="s">
        <v>1186</v>
      </c>
      <c r="I268" s="75"/>
      <c r="J268" s="55" t="s">
        <v>113</v>
      </c>
      <c r="K268" s="54"/>
      <c r="L268" s="51"/>
      <c r="M268" s="179" t="s">
        <v>1186</v>
      </c>
      <c r="N268" s="87"/>
      <c r="O268" s="55" t="s">
        <v>113</v>
      </c>
      <c r="P268" s="56">
        <v>1921.2</v>
      </c>
      <c r="Q268" s="57">
        <v>44006</v>
      </c>
      <c r="R268" s="57">
        <v>44006</v>
      </c>
      <c r="S268" s="56">
        <v>1921.2</v>
      </c>
      <c r="T268" s="58" t="s">
        <v>1331</v>
      </c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</row>
    <row r="269" spans="1:63" ht="27" customHeight="1">
      <c r="A269" s="46" t="s">
        <v>716</v>
      </c>
      <c r="B269" s="47" t="s">
        <v>70</v>
      </c>
      <c r="C269" s="47" t="s">
        <v>71</v>
      </c>
      <c r="D269" s="100" t="s">
        <v>107</v>
      </c>
      <c r="E269" s="49" t="s">
        <v>24</v>
      </c>
      <c r="F269" s="50"/>
      <c r="G269" s="51"/>
      <c r="H269" s="182" t="s">
        <v>1192</v>
      </c>
      <c r="I269" s="53"/>
      <c r="J269" s="55" t="s">
        <v>139</v>
      </c>
      <c r="K269" s="54"/>
      <c r="L269" s="51"/>
      <c r="M269" s="179" t="s">
        <v>1192</v>
      </c>
      <c r="N269" s="87"/>
      <c r="O269" s="55" t="s">
        <v>139</v>
      </c>
      <c r="P269" s="56">
        <v>1521.22</v>
      </c>
      <c r="Q269" s="57">
        <v>44007</v>
      </c>
      <c r="R269" s="57">
        <v>44007</v>
      </c>
      <c r="S269" s="56">
        <v>1521.22</v>
      </c>
      <c r="T269" s="58" t="s">
        <v>1331</v>
      </c>
      <c r="U269" s="71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</row>
    <row r="270" spans="1:63" ht="27" customHeight="1">
      <c r="A270" s="46" t="s">
        <v>718</v>
      </c>
      <c r="B270" s="47" t="s">
        <v>70</v>
      </c>
      <c r="C270" s="47" t="s">
        <v>71</v>
      </c>
      <c r="D270" s="100" t="s">
        <v>135</v>
      </c>
      <c r="E270" s="49" t="s">
        <v>24</v>
      </c>
      <c r="F270" s="50"/>
      <c r="G270" s="51"/>
      <c r="H270" s="183" t="s">
        <v>1191</v>
      </c>
      <c r="I270" s="53"/>
      <c r="J270" s="55" t="s">
        <v>136</v>
      </c>
      <c r="K270" s="54"/>
      <c r="L270" s="51"/>
      <c r="M270" s="179" t="s">
        <v>1191</v>
      </c>
      <c r="N270" s="87"/>
      <c r="O270" s="55" t="s">
        <v>136</v>
      </c>
      <c r="P270" s="56">
        <v>7125.46</v>
      </c>
      <c r="Q270" s="57">
        <v>44007</v>
      </c>
      <c r="R270" s="57">
        <v>44029</v>
      </c>
      <c r="S270" s="56">
        <f>843.3+6282.16</f>
        <v>7125.46</v>
      </c>
      <c r="T270" s="58" t="s">
        <v>1331</v>
      </c>
      <c r="U270" s="71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</row>
    <row r="271" spans="1:63" ht="27" customHeight="1">
      <c r="A271" s="46" t="s">
        <v>719</v>
      </c>
      <c r="B271" s="47" t="s">
        <v>70</v>
      </c>
      <c r="C271" s="47" t="s">
        <v>71</v>
      </c>
      <c r="D271" s="100" t="s">
        <v>172</v>
      </c>
      <c r="E271" s="49" t="s">
        <v>24</v>
      </c>
      <c r="F271" s="50"/>
      <c r="G271" s="51"/>
      <c r="H271" s="183" t="s">
        <v>1185</v>
      </c>
      <c r="I271" s="53"/>
      <c r="J271" s="55" t="s">
        <v>108</v>
      </c>
      <c r="K271" s="54"/>
      <c r="L271" s="51"/>
      <c r="M271" s="179" t="s">
        <v>1185</v>
      </c>
      <c r="N271" s="87"/>
      <c r="O271" s="55" t="s">
        <v>108</v>
      </c>
      <c r="P271" s="56">
        <v>12031.08</v>
      </c>
      <c r="Q271" s="57">
        <v>44007</v>
      </c>
      <c r="R271" s="57">
        <v>44007</v>
      </c>
      <c r="S271" s="56">
        <v>12031.08</v>
      </c>
      <c r="T271" s="58" t="s">
        <v>1331</v>
      </c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</row>
    <row r="272" spans="1:63" ht="27" customHeight="1">
      <c r="A272" s="46" t="s">
        <v>721</v>
      </c>
      <c r="B272" s="47" t="s">
        <v>70</v>
      </c>
      <c r="C272" s="47" t="s">
        <v>71</v>
      </c>
      <c r="D272" s="100" t="s">
        <v>172</v>
      </c>
      <c r="E272" s="49" t="s">
        <v>24</v>
      </c>
      <c r="F272" s="50"/>
      <c r="G272" s="51"/>
      <c r="H272" s="182" t="s">
        <v>1186</v>
      </c>
      <c r="I272" s="75"/>
      <c r="J272" s="55" t="s">
        <v>113</v>
      </c>
      <c r="K272" s="54"/>
      <c r="L272" s="51"/>
      <c r="M272" s="179" t="s">
        <v>1186</v>
      </c>
      <c r="N272" s="87"/>
      <c r="O272" s="55" t="s">
        <v>113</v>
      </c>
      <c r="P272" s="56">
        <v>4114.81</v>
      </c>
      <c r="Q272" s="57">
        <v>44007</v>
      </c>
      <c r="R272" s="57">
        <v>44007</v>
      </c>
      <c r="S272" s="56">
        <v>4114.81</v>
      </c>
      <c r="T272" s="58" t="s">
        <v>1331</v>
      </c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</row>
    <row r="273" spans="1:63" ht="27" customHeight="1">
      <c r="A273" s="46" t="s">
        <v>723</v>
      </c>
      <c r="B273" s="47" t="s">
        <v>70</v>
      </c>
      <c r="C273" s="47" t="s">
        <v>71</v>
      </c>
      <c r="D273" s="100" t="s">
        <v>724</v>
      </c>
      <c r="E273" s="49" t="s">
        <v>24</v>
      </c>
      <c r="F273" s="50"/>
      <c r="G273" s="51"/>
      <c r="H273" s="201" t="s">
        <v>1252</v>
      </c>
      <c r="I273" s="53"/>
      <c r="J273" s="55" t="s">
        <v>777</v>
      </c>
      <c r="K273" s="54"/>
      <c r="L273" s="51"/>
      <c r="M273" s="201" t="s">
        <v>1252</v>
      </c>
      <c r="N273" s="87"/>
      <c r="O273" s="55" t="s">
        <v>777</v>
      </c>
      <c r="P273" s="56">
        <v>7014.5</v>
      </c>
      <c r="Q273" s="57">
        <v>44007</v>
      </c>
      <c r="R273" s="57">
        <v>44012</v>
      </c>
      <c r="S273" s="56">
        <f>701.5</f>
        <v>701.5</v>
      </c>
      <c r="T273" s="58" t="s">
        <v>1331</v>
      </c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</row>
    <row r="274" spans="1:63" ht="27" customHeight="1">
      <c r="A274" s="46" t="s">
        <v>725</v>
      </c>
      <c r="B274" s="47" t="s">
        <v>70</v>
      </c>
      <c r="C274" s="47" t="s">
        <v>71</v>
      </c>
      <c r="D274" s="100" t="s">
        <v>172</v>
      </c>
      <c r="E274" s="49" t="s">
        <v>24</v>
      </c>
      <c r="F274" s="50"/>
      <c r="G274" s="51"/>
      <c r="H274" s="182" t="s">
        <v>1194</v>
      </c>
      <c r="I274" s="53"/>
      <c r="J274" s="55" t="s">
        <v>146</v>
      </c>
      <c r="K274" s="54"/>
      <c r="L274" s="51"/>
      <c r="M274" s="179" t="s">
        <v>1194</v>
      </c>
      <c r="N274" s="87"/>
      <c r="O274" s="55" t="s">
        <v>146</v>
      </c>
      <c r="P274" s="56">
        <v>5986.59</v>
      </c>
      <c r="Q274" s="57">
        <v>44008</v>
      </c>
      <c r="R274" s="57">
        <v>44008</v>
      </c>
      <c r="S274" s="56">
        <v>5986.59</v>
      </c>
      <c r="T274" s="58" t="s">
        <v>1331</v>
      </c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</row>
    <row r="275" spans="1:63" ht="27" customHeight="1">
      <c r="A275" s="46" t="s">
        <v>727</v>
      </c>
      <c r="B275" s="47" t="s">
        <v>70</v>
      </c>
      <c r="C275" s="47" t="s">
        <v>71</v>
      </c>
      <c r="D275" s="100" t="s">
        <v>107</v>
      </c>
      <c r="E275" s="49" t="s">
        <v>24</v>
      </c>
      <c r="F275" s="50"/>
      <c r="G275" s="51"/>
      <c r="H275" s="183" t="s">
        <v>1185</v>
      </c>
      <c r="I275" s="53"/>
      <c r="J275" s="55" t="s">
        <v>108</v>
      </c>
      <c r="K275" s="54"/>
      <c r="L275" s="51"/>
      <c r="M275" s="179" t="s">
        <v>1185</v>
      </c>
      <c r="N275" s="87"/>
      <c r="O275" s="55" t="s">
        <v>108</v>
      </c>
      <c r="P275" s="56">
        <v>111.75</v>
      </c>
      <c r="Q275" s="57">
        <v>44008</v>
      </c>
      <c r="R275" s="57">
        <v>44008</v>
      </c>
      <c r="S275" s="56">
        <v>111.75</v>
      </c>
      <c r="T275" s="58" t="s">
        <v>1331</v>
      </c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</row>
    <row r="276" spans="1:63" ht="27" customHeight="1">
      <c r="A276" s="46" t="s">
        <v>730</v>
      </c>
      <c r="B276" s="47" t="s">
        <v>70</v>
      </c>
      <c r="C276" s="47" t="s">
        <v>71</v>
      </c>
      <c r="D276" s="100" t="s">
        <v>151</v>
      </c>
      <c r="E276" s="49" t="s">
        <v>24</v>
      </c>
      <c r="F276" s="50"/>
      <c r="G276" s="51"/>
      <c r="H276" s="184" t="s">
        <v>1198</v>
      </c>
      <c r="I276" s="53"/>
      <c r="J276" s="55" t="s">
        <v>157</v>
      </c>
      <c r="K276" s="54"/>
      <c r="L276" s="51"/>
      <c r="M276" s="179" t="s">
        <v>1198</v>
      </c>
      <c r="N276" s="87"/>
      <c r="O276" s="55" t="s">
        <v>157</v>
      </c>
      <c r="P276" s="56">
        <v>904.06</v>
      </c>
      <c r="Q276" s="57">
        <v>44011</v>
      </c>
      <c r="R276" s="57">
        <v>44011</v>
      </c>
      <c r="S276" s="56">
        <v>904.06</v>
      </c>
      <c r="T276" s="58" t="s">
        <v>1331</v>
      </c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</row>
    <row r="277" spans="1:63" ht="27" customHeight="1">
      <c r="A277" s="46" t="s">
        <v>774</v>
      </c>
      <c r="B277" s="47" t="s">
        <v>70</v>
      </c>
      <c r="C277" s="47" t="s">
        <v>71</v>
      </c>
      <c r="D277" s="100" t="s">
        <v>116</v>
      </c>
      <c r="E277" s="49" t="s">
        <v>24</v>
      </c>
      <c r="F277" s="50"/>
      <c r="G277" s="51"/>
      <c r="H277" s="182" t="s">
        <v>1187</v>
      </c>
      <c r="I277" s="53"/>
      <c r="J277" s="55" t="s">
        <v>117</v>
      </c>
      <c r="K277" s="54"/>
      <c r="L277" s="51"/>
      <c r="M277" s="179" t="s">
        <v>1187</v>
      </c>
      <c r="N277" s="87"/>
      <c r="O277" s="55" t="s">
        <v>117</v>
      </c>
      <c r="P277" s="56">
        <v>490</v>
      </c>
      <c r="Q277" s="57">
        <v>44011</v>
      </c>
      <c r="R277" s="57">
        <v>44011</v>
      </c>
      <c r="S277" s="56">
        <f>390+100</f>
        <v>490</v>
      </c>
      <c r="T277" s="58" t="s">
        <v>1331</v>
      </c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</row>
    <row r="278" spans="1:63" ht="27" customHeight="1">
      <c r="A278" s="46" t="s">
        <v>732</v>
      </c>
      <c r="B278" s="47" t="s">
        <v>70</v>
      </c>
      <c r="C278" s="47" t="s">
        <v>71</v>
      </c>
      <c r="D278" s="100" t="s">
        <v>172</v>
      </c>
      <c r="E278" s="49" t="s">
        <v>24</v>
      </c>
      <c r="F278" s="50"/>
      <c r="G278" s="51"/>
      <c r="H278" s="181" t="s">
        <v>1222</v>
      </c>
      <c r="I278" s="53"/>
      <c r="J278" s="55" t="s">
        <v>232</v>
      </c>
      <c r="K278" s="54"/>
      <c r="L278" s="51"/>
      <c r="M278" s="179" t="s">
        <v>1222</v>
      </c>
      <c r="N278" s="87"/>
      <c r="O278" s="55" t="s">
        <v>232</v>
      </c>
      <c r="P278" s="56">
        <v>208</v>
      </c>
      <c r="Q278" s="57">
        <v>44014</v>
      </c>
      <c r="R278" s="57">
        <v>44017</v>
      </c>
      <c r="S278" s="56">
        <v>208</v>
      </c>
      <c r="T278" s="58" t="s">
        <v>1331</v>
      </c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</row>
    <row r="279" spans="1:63" ht="27" customHeight="1">
      <c r="A279" s="46" t="s">
        <v>733</v>
      </c>
      <c r="B279" s="47" t="s">
        <v>70</v>
      </c>
      <c r="C279" s="47" t="s">
        <v>71</v>
      </c>
      <c r="D279" s="100" t="s">
        <v>159</v>
      </c>
      <c r="E279" s="49" t="s">
        <v>24</v>
      </c>
      <c r="F279" s="50"/>
      <c r="G279" s="51"/>
      <c r="H279" s="184" t="s">
        <v>1233</v>
      </c>
      <c r="I279" s="53"/>
      <c r="J279" s="55" t="s">
        <v>366</v>
      </c>
      <c r="K279" s="54"/>
      <c r="L279" s="51"/>
      <c r="M279" s="184" t="s">
        <v>1233</v>
      </c>
      <c r="N279" s="87"/>
      <c r="O279" s="55" t="s">
        <v>366</v>
      </c>
      <c r="P279" s="56">
        <v>227.04</v>
      </c>
      <c r="Q279" s="57">
        <v>44014</v>
      </c>
      <c r="R279" s="57">
        <v>44014</v>
      </c>
      <c r="S279" s="56">
        <v>227.04</v>
      </c>
      <c r="T279" s="58" t="s">
        <v>1331</v>
      </c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</row>
    <row r="280" spans="1:63" ht="27" customHeight="1">
      <c r="A280" s="46" t="s">
        <v>734</v>
      </c>
      <c r="B280" s="47" t="s">
        <v>70</v>
      </c>
      <c r="C280" s="47" t="s">
        <v>71</v>
      </c>
      <c r="D280" s="100" t="s">
        <v>172</v>
      </c>
      <c r="E280" s="49" t="s">
        <v>24</v>
      </c>
      <c r="F280" s="50"/>
      <c r="G280" s="51"/>
      <c r="H280" s="183" t="s">
        <v>1185</v>
      </c>
      <c r="I280" s="53"/>
      <c r="J280" s="55" t="s">
        <v>108</v>
      </c>
      <c r="K280" s="54"/>
      <c r="L280" s="51"/>
      <c r="M280" s="179" t="s">
        <v>1185</v>
      </c>
      <c r="N280" s="87"/>
      <c r="O280" s="55" t="s">
        <v>108</v>
      </c>
      <c r="P280" s="56">
        <v>10377.4</v>
      </c>
      <c r="Q280" s="57">
        <v>44018</v>
      </c>
      <c r="R280" s="57">
        <v>44022</v>
      </c>
      <c r="S280" s="56">
        <v>10377.4</v>
      </c>
      <c r="T280" s="58" t="s">
        <v>1331</v>
      </c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</row>
    <row r="281" spans="1:63" ht="27" customHeight="1">
      <c r="A281" s="46" t="s">
        <v>735</v>
      </c>
      <c r="B281" s="47" t="s">
        <v>70</v>
      </c>
      <c r="C281" s="47" t="s">
        <v>71</v>
      </c>
      <c r="D281" s="100" t="s">
        <v>96</v>
      </c>
      <c r="E281" s="49" t="s">
        <v>24</v>
      </c>
      <c r="F281" s="50"/>
      <c r="G281" s="51"/>
      <c r="H281" s="179" t="s">
        <v>1189</v>
      </c>
      <c r="I281" s="53"/>
      <c r="J281" s="55" t="s">
        <v>128</v>
      </c>
      <c r="K281" s="54"/>
      <c r="L281" s="51"/>
      <c r="M281" s="179" t="s">
        <v>1189</v>
      </c>
      <c r="N281" s="87"/>
      <c r="O281" s="55" t="s">
        <v>128</v>
      </c>
      <c r="P281" s="56">
        <v>113.32</v>
      </c>
      <c r="Q281" s="57">
        <v>44019</v>
      </c>
      <c r="R281" s="57">
        <v>44019</v>
      </c>
      <c r="S281" s="56">
        <v>113.32</v>
      </c>
      <c r="T281" s="58" t="s">
        <v>1331</v>
      </c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</row>
    <row r="282" spans="1:63" ht="27" customHeight="1">
      <c r="A282" s="46" t="s">
        <v>736</v>
      </c>
      <c r="B282" s="47" t="s">
        <v>70</v>
      </c>
      <c r="C282" s="47" t="s">
        <v>71</v>
      </c>
      <c r="D282" s="100" t="s">
        <v>737</v>
      </c>
      <c r="E282" s="49" t="s">
        <v>24</v>
      </c>
      <c r="F282" s="50"/>
      <c r="G282" s="51"/>
      <c r="H282" s="182" t="s">
        <v>1215</v>
      </c>
      <c r="I282" s="53"/>
      <c r="J282" s="55" t="s">
        <v>256</v>
      </c>
      <c r="K282" s="54"/>
      <c r="L282" s="51"/>
      <c r="M282" s="179" t="s">
        <v>1215</v>
      </c>
      <c r="N282" s="87"/>
      <c r="O282" s="55" t="s">
        <v>256</v>
      </c>
      <c r="P282" s="56">
        <v>231</v>
      </c>
      <c r="Q282" s="57">
        <v>44019</v>
      </c>
      <c r="R282" s="57">
        <v>44019</v>
      </c>
      <c r="S282" s="56">
        <v>231</v>
      </c>
      <c r="T282" s="58" t="s">
        <v>1331</v>
      </c>
      <c r="U282" s="71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</row>
    <row r="283" spans="1:63" ht="27" customHeight="1">
      <c r="A283" s="46" t="s">
        <v>738</v>
      </c>
      <c r="B283" s="47" t="s">
        <v>70</v>
      </c>
      <c r="C283" s="47" t="s">
        <v>71</v>
      </c>
      <c r="D283" s="100" t="s">
        <v>739</v>
      </c>
      <c r="E283" s="49" t="s">
        <v>24</v>
      </c>
      <c r="F283" s="50"/>
      <c r="G283" s="51"/>
      <c r="H283" s="180" t="s">
        <v>1223</v>
      </c>
      <c r="I283" s="53"/>
      <c r="J283" s="55" t="s">
        <v>290</v>
      </c>
      <c r="K283" s="54"/>
      <c r="L283" s="51"/>
      <c r="M283" s="179" t="s">
        <v>1223</v>
      </c>
      <c r="N283" s="87"/>
      <c r="O283" s="55" t="s">
        <v>290</v>
      </c>
      <c r="P283" s="56">
        <v>3500</v>
      </c>
      <c r="Q283" s="57">
        <v>43987</v>
      </c>
      <c r="R283" s="57">
        <v>44352</v>
      </c>
      <c r="S283" s="56">
        <v>3500</v>
      </c>
      <c r="T283" s="58" t="s">
        <v>1331</v>
      </c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</row>
    <row r="284" spans="1:63" ht="27" customHeight="1">
      <c r="A284" s="46" t="s">
        <v>740</v>
      </c>
      <c r="B284" s="47" t="s">
        <v>70</v>
      </c>
      <c r="C284" s="47" t="s">
        <v>71</v>
      </c>
      <c r="D284" s="100" t="s">
        <v>742</v>
      </c>
      <c r="E284" s="49" t="s">
        <v>24</v>
      </c>
      <c r="F284" s="50"/>
      <c r="G284" s="51"/>
      <c r="H284" s="181" t="s">
        <v>1260</v>
      </c>
      <c r="I284" s="53"/>
      <c r="J284" s="55" t="s">
        <v>741</v>
      </c>
      <c r="K284" s="54"/>
      <c r="L284" s="51"/>
      <c r="M284" s="179" t="s">
        <v>1260</v>
      </c>
      <c r="N284" s="87"/>
      <c r="O284" s="55" t="s">
        <v>741</v>
      </c>
      <c r="P284" s="56">
        <v>140</v>
      </c>
      <c r="Q284" s="57">
        <v>44021</v>
      </c>
      <c r="R284" s="57">
        <v>44027</v>
      </c>
      <c r="S284" s="56">
        <v>140</v>
      </c>
      <c r="T284" s="58" t="s">
        <v>1331</v>
      </c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</row>
    <row r="285" spans="1:63" ht="27" customHeight="1">
      <c r="A285" s="46" t="s">
        <v>745</v>
      </c>
      <c r="B285" s="47" t="s">
        <v>70</v>
      </c>
      <c r="C285" s="47" t="s">
        <v>71</v>
      </c>
      <c r="D285" s="100" t="s">
        <v>744</v>
      </c>
      <c r="E285" s="49" t="s">
        <v>24</v>
      </c>
      <c r="F285" s="50"/>
      <c r="G285" s="51"/>
      <c r="H285" s="179" t="s">
        <v>1261</v>
      </c>
      <c r="I285" s="53"/>
      <c r="J285" s="55" t="s">
        <v>743</v>
      </c>
      <c r="K285" s="54"/>
      <c r="L285" s="51"/>
      <c r="M285" s="179" t="s">
        <v>1261</v>
      </c>
      <c r="N285" s="87"/>
      <c r="O285" s="55" t="s">
        <v>743</v>
      </c>
      <c r="P285" s="56">
        <v>4292</v>
      </c>
      <c r="Q285" s="57">
        <v>44021</v>
      </c>
      <c r="R285" s="57">
        <v>44410</v>
      </c>
      <c r="S285" s="56">
        <f>694+1004+972</f>
        <v>2670</v>
      </c>
      <c r="T285" s="58" t="s">
        <v>1331</v>
      </c>
      <c r="U285" s="71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</row>
    <row r="286" spans="1:63" ht="27" customHeight="1">
      <c r="A286" s="46" t="s">
        <v>877</v>
      </c>
      <c r="B286" s="47" t="s">
        <v>70</v>
      </c>
      <c r="C286" s="47" t="s">
        <v>71</v>
      </c>
      <c r="D286" s="100" t="s">
        <v>298</v>
      </c>
      <c r="E286" s="49" t="s">
        <v>24</v>
      </c>
      <c r="F286" s="50"/>
      <c r="G286" s="51"/>
      <c r="H286" s="182" t="s">
        <v>1206</v>
      </c>
      <c r="I286" s="53"/>
      <c r="J286" s="55" t="s">
        <v>195</v>
      </c>
      <c r="K286" s="54"/>
      <c r="L286" s="51"/>
      <c r="M286" s="179" t="s">
        <v>1206</v>
      </c>
      <c r="N286" s="87"/>
      <c r="O286" s="55" t="s">
        <v>195</v>
      </c>
      <c r="P286" s="56">
        <v>480.48</v>
      </c>
      <c r="Q286" s="57">
        <v>44022</v>
      </c>
      <c r="R286" s="57">
        <v>44032</v>
      </c>
      <c r="S286" s="56">
        <v>480.48</v>
      </c>
      <c r="T286" s="58" t="s">
        <v>1331</v>
      </c>
      <c r="U286" s="71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</row>
    <row r="287" spans="1:63" ht="27" customHeight="1">
      <c r="A287" s="46" t="s">
        <v>746</v>
      </c>
      <c r="B287" s="47" t="s">
        <v>70</v>
      </c>
      <c r="C287" s="47" t="s">
        <v>71</v>
      </c>
      <c r="D287" s="100" t="s">
        <v>747</v>
      </c>
      <c r="E287" s="49" t="s">
        <v>24</v>
      </c>
      <c r="F287" s="50"/>
      <c r="G287" s="51"/>
      <c r="H287" s="184" t="s">
        <v>1262</v>
      </c>
      <c r="I287" s="53"/>
      <c r="J287" s="55" t="s">
        <v>748</v>
      </c>
      <c r="K287" s="54"/>
      <c r="L287" s="51"/>
      <c r="M287" s="179" t="s">
        <v>1262</v>
      </c>
      <c r="N287" s="87"/>
      <c r="O287" s="55" t="s">
        <v>1329</v>
      </c>
      <c r="P287" s="56">
        <v>4000</v>
      </c>
      <c r="Q287" s="57">
        <v>44025</v>
      </c>
      <c r="R287" s="57">
        <v>44043</v>
      </c>
      <c r="S287" s="56">
        <v>4000</v>
      </c>
      <c r="T287" s="58" t="s">
        <v>1331</v>
      </c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</row>
    <row r="288" spans="1:63" ht="27" customHeight="1">
      <c r="A288" s="46" t="s">
        <v>749</v>
      </c>
      <c r="B288" s="47" t="s">
        <v>70</v>
      </c>
      <c r="C288" s="47" t="s">
        <v>71</v>
      </c>
      <c r="D288" s="100" t="s">
        <v>401</v>
      </c>
      <c r="E288" s="49" t="s">
        <v>27</v>
      </c>
      <c r="F288" s="50"/>
      <c r="G288" s="51"/>
      <c r="H288" s="204" t="s">
        <v>1263</v>
      </c>
      <c r="I288" s="53"/>
      <c r="J288" s="53" t="s">
        <v>750</v>
      </c>
      <c r="K288" s="54"/>
      <c r="L288" s="51"/>
      <c r="M288" s="204" t="s">
        <v>1263</v>
      </c>
      <c r="N288" s="87"/>
      <c r="O288" s="53" t="s">
        <v>750</v>
      </c>
      <c r="P288" s="56">
        <v>5766.78</v>
      </c>
      <c r="Q288" s="57">
        <v>44025</v>
      </c>
      <c r="R288" s="57">
        <v>44033</v>
      </c>
      <c r="S288" s="56">
        <v>5766.78</v>
      </c>
      <c r="T288" s="58" t="s">
        <v>1331</v>
      </c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</row>
    <row r="289" spans="1:63" ht="27" customHeight="1">
      <c r="A289" s="46" t="s">
        <v>753</v>
      </c>
      <c r="B289" s="47" t="s">
        <v>70</v>
      </c>
      <c r="C289" s="47" t="s">
        <v>71</v>
      </c>
      <c r="D289" s="100" t="s">
        <v>754</v>
      </c>
      <c r="E289" s="49" t="s">
        <v>24</v>
      </c>
      <c r="F289" s="50"/>
      <c r="G289" s="51"/>
      <c r="H289" s="182" t="s">
        <v>1212</v>
      </c>
      <c r="I289" s="53"/>
      <c r="J289" s="53" t="s">
        <v>224</v>
      </c>
      <c r="K289" s="54"/>
      <c r="L289" s="51"/>
      <c r="M289" s="179" t="s">
        <v>1212</v>
      </c>
      <c r="N289" s="87"/>
      <c r="O289" s="53" t="s">
        <v>224</v>
      </c>
      <c r="P289" s="56">
        <v>9000</v>
      </c>
      <c r="Q289" s="57">
        <v>44026</v>
      </c>
      <c r="R289" s="57">
        <v>44044</v>
      </c>
      <c r="S289" s="56">
        <f>3000+6000</f>
        <v>9000</v>
      </c>
      <c r="T289" s="58" t="s">
        <v>1331</v>
      </c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</row>
    <row r="290" spans="1:63" ht="27" customHeight="1">
      <c r="A290" s="46" t="s">
        <v>751</v>
      </c>
      <c r="B290" s="47" t="s">
        <v>70</v>
      </c>
      <c r="C290" s="47" t="s">
        <v>71</v>
      </c>
      <c r="D290" s="100" t="s">
        <v>752</v>
      </c>
      <c r="E290" s="49" t="s">
        <v>24</v>
      </c>
      <c r="F290" s="50"/>
      <c r="G290" s="51"/>
      <c r="H290" s="205">
        <v>14983261000</v>
      </c>
      <c r="I290" s="53"/>
      <c r="J290" s="53" t="s">
        <v>950</v>
      </c>
      <c r="K290" s="54"/>
      <c r="L290" s="51"/>
      <c r="M290" s="205">
        <v>14983261000</v>
      </c>
      <c r="N290" s="87"/>
      <c r="O290" s="53" t="s">
        <v>950</v>
      </c>
      <c r="P290" s="56">
        <v>2800</v>
      </c>
      <c r="Q290" s="57">
        <v>44026</v>
      </c>
      <c r="R290" s="57">
        <v>44075</v>
      </c>
      <c r="S290" s="56">
        <f>1490+1310</f>
        <v>2800</v>
      </c>
      <c r="T290" s="58" t="s">
        <v>1331</v>
      </c>
      <c r="U290" s="71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</row>
    <row r="291" spans="1:63" ht="27" customHeight="1">
      <c r="A291" s="46" t="s">
        <v>755</v>
      </c>
      <c r="B291" s="47" t="s">
        <v>70</v>
      </c>
      <c r="C291" s="47" t="s">
        <v>71</v>
      </c>
      <c r="D291" s="100" t="s">
        <v>96</v>
      </c>
      <c r="E291" s="49" t="s">
        <v>24</v>
      </c>
      <c r="F291" s="50"/>
      <c r="G291" s="51"/>
      <c r="H291" s="179" t="s">
        <v>1181</v>
      </c>
      <c r="I291" s="53"/>
      <c r="J291" s="53" t="s">
        <v>756</v>
      </c>
      <c r="K291" s="54"/>
      <c r="L291" s="51"/>
      <c r="M291" s="179" t="s">
        <v>1181</v>
      </c>
      <c r="N291" s="87"/>
      <c r="O291" s="53" t="s">
        <v>756</v>
      </c>
      <c r="P291" s="56">
        <v>1665.3</v>
      </c>
      <c r="Q291" s="57">
        <v>44027</v>
      </c>
      <c r="R291" s="57">
        <v>44027</v>
      </c>
      <c r="S291" s="56">
        <v>1665.3</v>
      </c>
      <c r="T291" s="58" t="s">
        <v>1331</v>
      </c>
      <c r="U291" s="71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</row>
    <row r="292" spans="1:63" ht="27" customHeight="1">
      <c r="A292" s="46" t="s">
        <v>757</v>
      </c>
      <c r="B292" s="47" t="s">
        <v>70</v>
      </c>
      <c r="C292" s="47" t="s">
        <v>71</v>
      </c>
      <c r="D292" s="100" t="s">
        <v>385</v>
      </c>
      <c r="E292" s="49" t="s">
        <v>24</v>
      </c>
      <c r="F292" s="50"/>
      <c r="G292" s="51"/>
      <c r="H292" s="181" t="s">
        <v>1235</v>
      </c>
      <c r="I292" s="53"/>
      <c r="J292" s="53" t="s">
        <v>384</v>
      </c>
      <c r="K292" s="54"/>
      <c r="L292" s="51"/>
      <c r="M292" s="179" t="s">
        <v>1235</v>
      </c>
      <c r="N292" s="87"/>
      <c r="O292" s="53" t="s">
        <v>384</v>
      </c>
      <c r="P292" s="56">
        <v>470</v>
      </c>
      <c r="Q292" s="57">
        <v>44027</v>
      </c>
      <c r="R292" s="57">
        <v>44037</v>
      </c>
      <c r="S292" s="56">
        <v>470</v>
      </c>
      <c r="T292" s="58" t="s">
        <v>1331</v>
      </c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</row>
    <row r="293" spans="1:63" ht="27" customHeight="1">
      <c r="A293" s="46" t="s">
        <v>758</v>
      </c>
      <c r="B293" s="47" t="s">
        <v>70</v>
      </c>
      <c r="C293" s="47" t="s">
        <v>71</v>
      </c>
      <c r="D293" s="100" t="s">
        <v>78</v>
      </c>
      <c r="E293" s="49" t="s">
        <v>24</v>
      </c>
      <c r="F293" s="50"/>
      <c r="G293" s="51"/>
      <c r="H293" s="200" t="s">
        <v>1264</v>
      </c>
      <c r="I293" s="53"/>
      <c r="J293" s="53" t="s">
        <v>759</v>
      </c>
      <c r="K293" s="54"/>
      <c r="L293" s="51"/>
      <c r="M293" s="200" t="s">
        <v>1264</v>
      </c>
      <c r="N293" s="87"/>
      <c r="O293" s="53" t="s">
        <v>759</v>
      </c>
      <c r="P293" s="56">
        <v>200</v>
      </c>
      <c r="Q293" s="57">
        <v>44028</v>
      </c>
      <c r="R293" s="57">
        <v>44028</v>
      </c>
      <c r="S293" s="56">
        <v>200</v>
      </c>
      <c r="T293" s="58" t="s">
        <v>1331</v>
      </c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</row>
    <row r="294" spans="1:63" ht="27" customHeight="1">
      <c r="A294" s="46" t="s">
        <v>760</v>
      </c>
      <c r="B294" s="47" t="s">
        <v>70</v>
      </c>
      <c r="C294" s="47" t="s">
        <v>71</v>
      </c>
      <c r="D294" s="100" t="s">
        <v>172</v>
      </c>
      <c r="E294" s="49" t="s">
        <v>24</v>
      </c>
      <c r="F294" s="50"/>
      <c r="G294" s="51"/>
      <c r="H294" s="181" t="s">
        <v>1222</v>
      </c>
      <c r="I294" s="53"/>
      <c r="J294" s="53" t="s">
        <v>232</v>
      </c>
      <c r="K294" s="54"/>
      <c r="L294" s="51"/>
      <c r="M294" s="179" t="s">
        <v>1222</v>
      </c>
      <c r="N294" s="87"/>
      <c r="O294" s="53" t="s">
        <v>232</v>
      </c>
      <c r="P294" s="56">
        <v>210</v>
      </c>
      <c r="Q294" s="57">
        <v>44028</v>
      </c>
      <c r="R294" s="57">
        <v>44028</v>
      </c>
      <c r="S294" s="56">
        <v>210</v>
      </c>
      <c r="T294" s="58" t="s">
        <v>1331</v>
      </c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</row>
    <row r="295" spans="1:63" ht="27" customHeight="1">
      <c r="A295" s="46" t="s">
        <v>761</v>
      </c>
      <c r="B295" s="47" t="s">
        <v>70</v>
      </c>
      <c r="C295" s="47" t="s">
        <v>71</v>
      </c>
      <c r="D295" s="100" t="s">
        <v>107</v>
      </c>
      <c r="E295" s="49" t="s">
        <v>24</v>
      </c>
      <c r="F295" s="50"/>
      <c r="G295" s="51"/>
      <c r="H295" s="182" t="s">
        <v>1186</v>
      </c>
      <c r="I295" s="75"/>
      <c r="J295" s="53" t="s">
        <v>113</v>
      </c>
      <c r="K295" s="54"/>
      <c r="L295" s="51"/>
      <c r="M295" s="179" t="s">
        <v>1186</v>
      </c>
      <c r="N295" s="87"/>
      <c r="O295" s="53" t="s">
        <v>113</v>
      </c>
      <c r="P295" s="56">
        <v>1566.01</v>
      </c>
      <c r="Q295" s="57">
        <v>44029</v>
      </c>
      <c r="R295" s="57">
        <v>44029</v>
      </c>
      <c r="S295" s="56">
        <v>1566.01</v>
      </c>
      <c r="T295" s="58" t="s">
        <v>1331</v>
      </c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</row>
    <row r="296" spans="1:63" ht="27" customHeight="1">
      <c r="A296" s="46" t="s">
        <v>764</v>
      </c>
      <c r="B296" s="47" t="s">
        <v>70</v>
      </c>
      <c r="C296" s="47" t="s">
        <v>71</v>
      </c>
      <c r="D296" s="100" t="s">
        <v>765</v>
      </c>
      <c r="E296" s="49" t="s">
        <v>24</v>
      </c>
      <c r="F296" s="50"/>
      <c r="G296" s="51"/>
      <c r="H296" s="192" t="s">
        <v>1226</v>
      </c>
      <c r="I296" s="53"/>
      <c r="J296" s="53" t="s">
        <v>302</v>
      </c>
      <c r="K296" s="54"/>
      <c r="L296" s="51"/>
      <c r="M296" s="179" t="s">
        <v>1226</v>
      </c>
      <c r="N296" s="87"/>
      <c r="O296" s="53" t="s">
        <v>302</v>
      </c>
      <c r="P296" s="56">
        <v>725</v>
      </c>
      <c r="Q296" s="57">
        <v>44029</v>
      </c>
      <c r="R296" s="57">
        <v>44029</v>
      </c>
      <c r="S296" s="56">
        <v>725</v>
      </c>
      <c r="T296" s="58" t="s">
        <v>1331</v>
      </c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</row>
    <row r="297" spans="1:63" ht="27" customHeight="1">
      <c r="A297" s="46" t="s">
        <v>772</v>
      </c>
      <c r="B297" s="47" t="s">
        <v>70</v>
      </c>
      <c r="C297" s="47" t="s">
        <v>71</v>
      </c>
      <c r="D297" s="100" t="s">
        <v>1013</v>
      </c>
      <c r="E297" s="49" t="s">
        <v>27</v>
      </c>
      <c r="F297" s="50"/>
      <c r="G297" s="51"/>
      <c r="H297" s="206" t="s">
        <v>1265</v>
      </c>
      <c r="I297" s="53"/>
      <c r="J297" s="53" t="s">
        <v>773</v>
      </c>
      <c r="K297" s="54"/>
      <c r="L297" s="51"/>
      <c r="M297" s="206" t="s">
        <v>1265</v>
      </c>
      <c r="N297" s="87"/>
      <c r="O297" s="53" t="s">
        <v>773</v>
      </c>
      <c r="P297" s="56">
        <v>12800</v>
      </c>
      <c r="Q297" s="57">
        <v>44029</v>
      </c>
      <c r="R297" s="57">
        <v>44394</v>
      </c>
      <c r="S297" s="56">
        <f>1122.4</f>
        <v>1122.4</v>
      </c>
      <c r="T297" s="58" t="s">
        <v>1331</v>
      </c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</row>
    <row r="298" spans="1:63" ht="27" customHeight="1">
      <c r="A298" s="46" t="s">
        <v>766</v>
      </c>
      <c r="B298" s="47" t="s">
        <v>70</v>
      </c>
      <c r="C298" s="47" t="s">
        <v>71</v>
      </c>
      <c r="D298" s="100" t="s">
        <v>767</v>
      </c>
      <c r="E298" s="49" t="s">
        <v>24</v>
      </c>
      <c r="F298" s="50"/>
      <c r="G298" s="51"/>
      <c r="H298" s="180" t="s">
        <v>1266</v>
      </c>
      <c r="I298" s="53"/>
      <c r="J298" s="55" t="s">
        <v>780</v>
      </c>
      <c r="K298" s="54"/>
      <c r="L298" s="51"/>
      <c r="M298" s="179" t="s">
        <v>1266</v>
      </c>
      <c r="N298" s="87"/>
      <c r="O298" s="55" t="s">
        <v>780</v>
      </c>
      <c r="P298" s="56">
        <v>5950</v>
      </c>
      <c r="Q298" s="57" t="s">
        <v>768</v>
      </c>
      <c r="R298" s="57">
        <v>44196</v>
      </c>
      <c r="S298" s="56">
        <f>2975+2975</f>
        <v>5950</v>
      </c>
      <c r="T298" s="58" t="s">
        <v>1331</v>
      </c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</row>
    <row r="299" spans="1:63" ht="27" customHeight="1">
      <c r="A299" s="46" t="s">
        <v>770</v>
      </c>
      <c r="B299" s="47" t="s">
        <v>70</v>
      </c>
      <c r="C299" s="47" t="s">
        <v>71</v>
      </c>
      <c r="D299" s="100" t="s">
        <v>769</v>
      </c>
      <c r="E299" s="49" t="s">
        <v>24</v>
      </c>
      <c r="F299" s="50"/>
      <c r="G299" s="51"/>
      <c r="H299" s="200" t="s">
        <v>1267</v>
      </c>
      <c r="I299" s="53"/>
      <c r="J299" s="55" t="s">
        <v>771</v>
      </c>
      <c r="K299" s="54"/>
      <c r="L299" s="51"/>
      <c r="M299" s="200" t="s">
        <v>1267</v>
      </c>
      <c r="N299" s="87"/>
      <c r="O299" s="55" t="s">
        <v>771</v>
      </c>
      <c r="P299" s="56">
        <v>14090.65</v>
      </c>
      <c r="Q299" s="57">
        <v>44029</v>
      </c>
      <c r="R299" s="57">
        <v>44196</v>
      </c>
      <c r="S299" s="56">
        <v>14609.76</v>
      </c>
      <c r="T299" s="58" t="s">
        <v>1331</v>
      </c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</row>
    <row r="300" spans="1:63" ht="27" customHeight="1">
      <c r="A300" s="46" t="s">
        <v>1014</v>
      </c>
      <c r="B300" s="47" t="s">
        <v>70</v>
      </c>
      <c r="C300" s="47" t="s">
        <v>71</v>
      </c>
      <c r="D300" s="100" t="s">
        <v>779</v>
      </c>
      <c r="E300" s="49" t="s">
        <v>27</v>
      </c>
      <c r="F300" s="50"/>
      <c r="G300" s="51"/>
      <c r="H300" s="204" t="s">
        <v>1263</v>
      </c>
      <c r="I300" s="53"/>
      <c r="J300" s="53" t="s">
        <v>750</v>
      </c>
      <c r="K300" s="54"/>
      <c r="L300" s="51"/>
      <c r="M300" s="204" t="s">
        <v>1263</v>
      </c>
      <c r="N300" s="87"/>
      <c r="O300" s="53" t="s">
        <v>750</v>
      </c>
      <c r="P300" s="56">
        <v>5775.78</v>
      </c>
      <c r="Q300" s="57">
        <v>44032</v>
      </c>
      <c r="R300" s="57">
        <v>44040</v>
      </c>
      <c r="S300" s="56">
        <v>5775.78</v>
      </c>
      <c r="T300" s="58" t="s">
        <v>1331</v>
      </c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</row>
    <row r="301" spans="1:63" ht="27" customHeight="1">
      <c r="A301" s="46" t="s">
        <v>785</v>
      </c>
      <c r="B301" s="47" t="s">
        <v>70</v>
      </c>
      <c r="C301" s="47" t="s">
        <v>71</v>
      </c>
      <c r="D301" s="100" t="s">
        <v>614</v>
      </c>
      <c r="E301" s="49" t="s">
        <v>24</v>
      </c>
      <c r="F301" s="50"/>
      <c r="G301" s="51"/>
      <c r="H301" s="182" t="s">
        <v>1196</v>
      </c>
      <c r="I301" s="53"/>
      <c r="J301" s="53" t="s">
        <v>152</v>
      </c>
      <c r="K301" s="54"/>
      <c r="L301" s="51"/>
      <c r="M301" s="179" t="s">
        <v>1196</v>
      </c>
      <c r="N301" s="87"/>
      <c r="O301" s="53" t="s">
        <v>152</v>
      </c>
      <c r="P301" s="56">
        <v>245.08</v>
      </c>
      <c r="Q301" s="57">
        <v>44033</v>
      </c>
      <c r="R301" s="57">
        <v>44040</v>
      </c>
      <c r="S301" s="56">
        <v>245.08</v>
      </c>
      <c r="T301" s="58" t="s">
        <v>1331</v>
      </c>
      <c r="U301" s="71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</row>
    <row r="302" spans="1:63" ht="27" customHeight="1">
      <c r="A302" s="46" t="s">
        <v>784</v>
      </c>
      <c r="B302" s="47" t="s">
        <v>70</v>
      </c>
      <c r="C302" s="47" t="s">
        <v>71</v>
      </c>
      <c r="D302" s="100" t="s">
        <v>172</v>
      </c>
      <c r="E302" s="49" t="s">
        <v>24</v>
      </c>
      <c r="F302" s="50"/>
      <c r="G302" s="51"/>
      <c r="H302" s="183" t="s">
        <v>1210</v>
      </c>
      <c r="I302" s="53"/>
      <c r="J302" s="55" t="s">
        <v>234</v>
      </c>
      <c r="K302" s="54"/>
      <c r="L302" s="51"/>
      <c r="M302" s="179" t="s">
        <v>1210</v>
      </c>
      <c r="N302" s="87"/>
      <c r="O302" s="55" t="s">
        <v>234</v>
      </c>
      <c r="P302" s="56">
        <v>468.64</v>
      </c>
      <c r="Q302" s="57">
        <v>44033</v>
      </c>
      <c r="R302" s="57">
        <v>44040</v>
      </c>
      <c r="S302" s="56">
        <v>468.64</v>
      </c>
      <c r="T302" s="58" t="s">
        <v>1331</v>
      </c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</row>
    <row r="303" spans="1:63" ht="27" customHeight="1">
      <c r="A303" s="46" t="s">
        <v>783</v>
      </c>
      <c r="B303" s="47" t="s">
        <v>70</v>
      </c>
      <c r="C303" s="47" t="s">
        <v>71</v>
      </c>
      <c r="D303" s="100" t="s">
        <v>169</v>
      </c>
      <c r="E303" s="49" t="s">
        <v>24</v>
      </c>
      <c r="F303" s="50"/>
      <c r="G303" s="51"/>
      <c r="H303" s="183" t="s">
        <v>1201</v>
      </c>
      <c r="I303" s="53"/>
      <c r="J303" s="55" t="s">
        <v>444</v>
      </c>
      <c r="K303" s="54"/>
      <c r="L303" s="51"/>
      <c r="M303" s="179" t="s">
        <v>1201</v>
      </c>
      <c r="N303" s="87"/>
      <c r="O303" s="55" t="s">
        <v>444</v>
      </c>
      <c r="P303" s="56">
        <v>478.85</v>
      </c>
      <c r="Q303" s="57">
        <v>44033</v>
      </c>
      <c r="R303" s="57">
        <v>44040</v>
      </c>
      <c r="S303" s="56">
        <v>478.85</v>
      </c>
      <c r="T303" s="58" t="s">
        <v>1331</v>
      </c>
      <c r="U303" s="71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</row>
    <row r="304" spans="1:63" ht="27" customHeight="1">
      <c r="A304" s="46" t="s">
        <v>782</v>
      </c>
      <c r="B304" s="47" t="s">
        <v>70</v>
      </c>
      <c r="C304" s="47" t="s">
        <v>71</v>
      </c>
      <c r="D304" s="100" t="s">
        <v>101</v>
      </c>
      <c r="E304" s="49" t="s">
        <v>24</v>
      </c>
      <c r="F304" s="50"/>
      <c r="G304" s="51"/>
      <c r="H304" s="179" t="s">
        <v>1182</v>
      </c>
      <c r="I304" s="53"/>
      <c r="J304" s="55" t="s">
        <v>102</v>
      </c>
      <c r="K304" s="54"/>
      <c r="L304" s="51"/>
      <c r="M304" s="179" t="s">
        <v>1182</v>
      </c>
      <c r="N304" s="87"/>
      <c r="O304" s="55" t="s">
        <v>102</v>
      </c>
      <c r="P304" s="56">
        <v>326</v>
      </c>
      <c r="Q304" s="57">
        <v>44033</v>
      </c>
      <c r="R304" s="57">
        <v>44040</v>
      </c>
      <c r="S304" s="56">
        <v>326</v>
      </c>
      <c r="T304" s="58" t="s">
        <v>1331</v>
      </c>
      <c r="U304" s="71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</row>
    <row r="305" spans="1:63" ht="27" customHeight="1">
      <c r="A305" s="46" t="s">
        <v>786</v>
      </c>
      <c r="B305" s="47" t="s">
        <v>70</v>
      </c>
      <c r="C305" s="47" t="s">
        <v>71</v>
      </c>
      <c r="D305" s="100" t="s">
        <v>787</v>
      </c>
      <c r="E305" s="49" t="s">
        <v>24</v>
      </c>
      <c r="F305" s="50"/>
      <c r="G305" s="51"/>
      <c r="H305" s="179" t="s">
        <v>1188</v>
      </c>
      <c r="I305" s="53"/>
      <c r="J305" s="53" t="s">
        <v>788</v>
      </c>
      <c r="K305" s="54"/>
      <c r="L305" s="51"/>
      <c r="M305" s="179" t="s">
        <v>1188</v>
      </c>
      <c r="N305" s="87"/>
      <c r="O305" s="53" t="s">
        <v>788</v>
      </c>
      <c r="P305" s="56">
        <v>5450</v>
      </c>
      <c r="Q305" s="57">
        <v>44034</v>
      </c>
      <c r="R305" s="57">
        <v>44428</v>
      </c>
      <c r="S305" s="56">
        <v>5450</v>
      </c>
      <c r="T305" s="58" t="s">
        <v>1331</v>
      </c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</row>
    <row r="306" spans="1:63" ht="27" customHeight="1">
      <c r="A306" s="46" t="s">
        <v>789</v>
      </c>
      <c r="B306" s="47" t="s">
        <v>70</v>
      </c>
      <c r="C306" s="47" t="s">
        <v>71</v>
      </c>
      <c r="D306" s="100" t="s">
        <v>791</v>
      </c>
      <c r="E306" s="49" t="s">
        <v>24</v>
      </c>
      <c r="F306" s="50"/>
      <c r="G306" s="51"/>
      <c r="H306" s="179" t="s">
        <v>1268</v>
      </c>
      <c r="I306" s="53"/>
      <c r="J306" s="55" t="s">
        <v>792</v>
      </c>
      <c r="K306" s="54"/>
      <c r="L306" s="51"/>
      <c r="M306" s="179" t="s">
        <v>1268</v>
      </c>
      <c r="N306" s="87"/>
      <c r="O306" s="55" t="s">
        <v>792</v>
      </c>
      <c r="P306" s="56">
        <v>2288</v>
      </c>
      <c r="Q306" s="57">
        <v>44034</v>
      </c>
      <c r="R306" s="57">
        <v>45494</v>
      </c>
      <c r="S306" s="56">
        <f>163.48+908.88+926.88</f>
        <v>1999.2399999999998</v>
      </c>
      <c r="T306" s="58" t="s">
        <v>1331</v>
      </c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</row>
    <row r="307" spans="1:63" ht="27" customHeight="1">
      <c r="A307" s="46" t="s">
        <v>790</v>
      </c>
      <c r="B307" s="47" t="s">
        <v>70</v>
      </c>
      <c r="C307" s="47" t="s">
        <v>71</v>
      </c>
      <c r="D307" s="100" t="s">
        <v>798</v>
      </c>
      <c r="E307" s="49" t="s">
        <v>24</v>
      </c>
      <c r="F307" s="50"/>
      <c r="G307" s="51"/>
      <c r="H307" s="183" t="s">
        <v>1193</v>
      </c>
      <c r="I307" s="53"/>
      <c r="J307" s="53" t="s">
        <v>143</v>
      </c>
      <c r="K307" s="54"/>
      <c r="L307" s="51"/>
      <c r="M307" s="179" t="s">
        <v>1193</v>
      </c>
      <c r="N307" s="87"/>
      <c r="O307" s="53" t="s">
        <v>143</v>
      </c>
      <c r="P307" s="56">
        <v>3200</v>
      </c>
      <c r="Q307" s="57">
        <v>44034</v>
      </c>
      <c r="R307" s="57">
        <v>45494</v>
      </c>
      <c r="S307" s="56">
        <f>202.22+740.74+200</f>
        <v>1142.96</v>
      </c>
      <c r="T307" s="58" t="s">
        <v>1331</v>
      </c>
      <c r="U307" s="71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</row>
    <row r="308" spans="1:63" ht="27" customHeight="1">
      <c r="A308" s="46" t="s">
        <v>793</v>
      </c>
      <c r="B308" s="47" t="s">
        <v>70</v>
      </c>
      <c r="C308" s="47" t="s">
        <v>71</v>
      </c>
      <c r="D308" s="100" t="s">
        <v>124</v>
      </c>
      <c r="E308" s="49" t="s">
        <v>24</v>
      </c>
      <c r="F308" s="50"/>
      <c r="G308" s="51"/>
      <c r="H308" s="182" t="s">
        <v>1190</v>
      </c>
      <c r="I308" s="53"/>
      <c r="J308" s="55" t="s">
        <v>130</v>
      </c>
      <c r="K308" s="54"/>
      <c r="L308" s="51"/>
      <c r="M308" s="179" t="s">
        <v>1190</v>
      </c>
      <c r="N308" s="87"/>
      <c r="O308" s="55" t="s">
        <v>130</v>
      </c>
      <c r="P308" s="56">
        <v>4560</v>
      </c>
      <c r="Q308" s="57">
        <v>44034</v>
      </c>
      <c r="R308" s="57">
        <v>44034</v>
      </c>
      <c r="S308" s="56">
        <v>4560</v>
      </c>
      <c r="T308" s="58" t="s">
        <v>1331</v>
      </c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</row>
    <row r="309" spans="1:63" ht="27" customHeight="1">
      <c r="A309" s="46" t="s">
        <v>794</v>
      </c>
      <c r="B309" s="47" t="s">
        <v>70</v>
      </c>
      <c r="C309" s="47" t="s">
        <v>71</v>
      </c>
      <c r="D309" s="100" t="s">
        <v>124</v>
      </c>
      <c r="E309" s="49" t="s">
        <v>24</v>
      </c>
      <c r="F309" s="50"/>
      <c r="G309" s="51"/>
      <c r="H309" s="183" t="s">
        <v>1185</v>
      </c>
      <c r="I309" s="53"/>
      <c r="J309" s="55" t="s">
        <v>108</v>
      </c>
      <c r="K309" s="54"/>
      <c r="L309" s="51"/>
      <c r="M309" s="179" t="s">
        <v>1185</v>
      </c>
      <c r="N309" s="87"/>
      <c r="O309" s="55" t="s">
        <v>108</v>
      </c>
      <c r="P309" s="56">
        <v>1555.23</v>
      </c>
      <c r="Q309" s="57">
        <v>44034</v>
      </c>
      <c r="R309" s="57">
        <v>44034</v>
      </c>
      <c r="S309" s="56">
        <v>1555.23</v>
      </c>
      <c r="T309" s="58" t="s">
        <v>1331</v>
      </c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</row>
    <row r="310" spans="1:63" ht="27" customHeight="1">
      <c r="A310" s="46" t="s">
        <v>795</v>
      </c>
      <c r="B310" s="47" t="s">
        <v>70</v>
      </c>
      <c r="C310" s="47" t="s">
        <v>71</v>
      </c>
      <c r="D310" s="100" t="s">
        <v>86</v>
      </c>
      <c r="E310" s="49" t="s">
        <v>24</v>
      </c>
      <c r="F310" s="50"/>
      <c r="G310" s="51"/>
      <c r="H310" s="183" t="s">
        <v>1197</v>
      </c>
      <c r="I310" s="53"/>
      <c r="J310" s="55" t="s">
        <v>155</v>
      </c>
      <c r="K310" s="54"/>
      <c r="L310" s="51"/>
      <c r="M310" s="179" t="s">
        <v>1197</v>
      </c>
      <c r="N310" s="87"/>
      <c r="O310" s="55" t="s">
        <v>155</v>
      </c>
      <c r="P310" s="56">
        <v>2928.03</v>
      </c>
      <c r="Q310" s="57">
        <v>44034</v>
      </c>
      <c r="R310" s="57">
        <v>44034</v>
      </c>
      <c r="S310" s="56">
        <v>2928.03</v>
      </c>
      <c r="T310" s="58" t="s">
        <v>1331</v>
      </c>
      <c r="U310" s="71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</row>
    <row r="311" spans="1:63" ht="27" customHeight="1">
      <c r="A311" s="46" t="s">
        <v>796</v>
      </c>
      <c r="B311" s="47" t="s">
        <v>70</v>
      </c>
      <c r="C311" s="47" t="s">
        <v>71</v>
      </c>
      <c r="D311" s="100" t="s">
        <v>797</v>
      </c>
      <c r="E311" s="49" t="s">
        <v>24</v>
      </c>
      <c r="F311" s="50"/>
      <c r="G311" s="51"/>
      <c r="H311" s="183" t="s">
        <v>1185</v>
      </c>
      <c r="I311" s="53"/>
      <c r="J311" s="55" t="s">
        <v>108</v>
      </c>
      <c r="K311" s="54"/>
      <c r="L311" s="51"/>
      <c r="M311" s="179" t="s">
        <v>1185</v>
      </c>
      <c r="N311" s="87"/>
      <c r="O311" s="55" t="s">
        <v>108</v>
      </c>
      <c r="P311" s="56">
        <v>3500</v>
      </c>
      <c r="Q311" s="57">
        <v>44034</v>
      </c>
      <c r="R311" s="57">
        <v>44042</v>
      </c>
      <c r="S311" s="56">
        <v>3500</v>
      </c>
      <c r="T311" s="58" t="s">
        <v>1331</v>
      </c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</row>
    <row r="312" spans="1:63" ht="27" customHeight="1">
      <c r="A312" s="46" t="s">
        <v>799</v>
      </c>
      <c r="B312" s="47" t="s">
        <v>70</v>
      </c>
      <c r="C312" s="47" t="s">
        <v>71</v>
      </c>
      <c r="D312" s="100" t="s">
        <v>169</v>
      </c>
      <c r="E312" s="49" t="s">
        <v>24</v>
      </c>
      <c r="F312" s="50"/>
      <c r="G312" s="51"/>
      <c r="H312" s="179" t="s">
        <v>1220</v>
      </c>
      <c r="I312" s="53"/>
      <c r="J312" s="55" t="s">
        <v>281</v>
      </c>
      <c r="K312" s="54"/>
      <c r="L312" s="51"/>
      <c r="M312" s="179" t="s">
        <v>1220</v>
      </c>
      <c r="N312" s="87"/>
      <c r="O312" s="55" t="s">
        <v>281</v>
      </c>
      <c r="P312" s="56">
        <v>312</v>
      </c>
      <c r="Q312" s="57">
        <v>44036</v>
      </c>
      <c r="R312" s="57">
        <v>44042</v>
      </c>
      <c r="S312" s="56">
        <v>312</v>
      </c>
      <c r="T312" s="58" t="s">
        <v>1331</v>
      </c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</row>
    <row r="313" spans="1:63" ht="27" customHeight="1">
      <c r="A313" s="46" t="s">
        <v>800</v>
      </c>
      <c r="B313" s="47" t="s">
        <v>70</v>
      </c>
      <c r="C313" s="47" t="s">
        <v>71</v>
      </c>
      <c r="D313" s="100" t="s">
        <v>169</v>
      </c>
      <c r="E313" s="49" t="s">
        <v>24</v>
      </c>
      <c r="F313" s="50"/>
      <c r="G313" s="51"/>
      <c r="H313" s="183" t="s">
        <v>1201</v>
      </c>
      <c r="I313" s="53"/>
      <c r="J313" s="55" t="s">
        <v>444</v>
      </c>
      <c r="K313" s="54"/>
      <c r="L313" s="51"/>
      <c r="M313" s="179" t="s">
        <v>1201</v>
      </c>
      <c r="N313" s="87"/>
      <c r="O313" s="55" t="s">
        <v>444</v>
      </c>
      <c r="P313" s="56">
        <v>233.94</v>
      </c>
      <c r="Q313" s="57">
        <v>44036</v>
      </c>
      <c r="R313" s="57">
        <v>44042</v>
      </c>
      <c r="S313" s="56">
        <v>233.94</v>
      </c>
      <c r="T313" s="58" t="s">
        <v>1331</v>
      </c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</row>
    <row r="314" spans="1:63" ht="27" customHeight="1">
      <c r="A314" s="46" t="s">
        <v>801</v>
      </c>
      <c r="B314" s="47" t="s">
        <v>70</v>
      </c>
      <c r="C314" s="47" t="s">
        <v>71</v>
      </c>
      <c r="D314" s="100" t="s">
        <v>270</v>
      </c>
      <c r="E314" s="49" t="s">
        <v>24</v>
      </c>
      <c r="F314" s="50"/>
      <c r="G314" s="51"/>
      <c r="H314" s="191" t="s">
        <v>1219</v>
      </c>
      <c r="I314" s="53"/>
      <c r="J314" s="55" t="s">
        <v>271</v>
      </c>
      <c r="K314" s="54"/>
      <c r="L314" s="51"/>
      <c r="M314" s="179" t="s">
        <v>1219</v>
      </c>
      <c r="N314" s="87"/>
      <c r="O314" s="55" t="s">
        <v>271</v>
      </c>
      <c r="P314" s="56">
        <v>265.6</v>
      </c>
      <c r="Q314" s="57">
        <v>44039</v>
      </c>
      <c r="R314" s="57">
        <v>44039</v>
      </c>
      <c r="S314" s="56">
        <v>265.6</v>
      </c>
      <c r="T314" s="58" t="s">
        <v>1331</v>
      </c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</row>
    <row r="315" spans="1:63" s="27" customFormat="1" ht="27" customHeight="1">
      <c r="A315" s="46" t="s">
        <v>802</v>
      </c>
      <c r="B315" s="47" t="s">
        <v>70</v>
      </c>
      <c r="C315" s="47" t="s">
        <v>71</v>
      </c>
      <c r="D315" s="100" t="s">
        <v>124</v>
      </c>
      <c r="E315" s="49" t="s">
        <v>24</v>
      </c>
      <c r="F315" s="50"/>
      <c r="G315" s="51"/>
      <c r="H315" s="182" t="s">
        <v>1186</v>
      </c>
      <c r="I315" s="75"/>
      <c r="J315" s="55" t="s">
        <v>113</v>
      </c>
      <c r="K315" s="54"/>
      <c r="L315" s="51"/>
      <c r="M315" s="179" t="s">
        <v>1186</v>
      </c>
      <c r="N315" s="61"/>
      <c r="O315" s="55" t="s">
        <v>113</v>
      </c>
      <c r="P315" s="56">
        <v>3394.54</v>
      </c>
      <c r="Q315" s="57">
        <v>44039</v>
      </c>
      <c r="R315" s="57">
        <v>44039</v>
      </c>
      <c r="S315" s="56">
        <v>3394.54</v>
      </c>
      <c r="T315" s="58" t="s">
        <v>1331</v>
      </c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</row>
    <row r="316" spans="1:63" s="27" customFormat="1" ht="27" customHeight="1">
      <c r="A316" s="46" t="s">
        <v>803</v>
      </c>
      <c r="B316" s="47" t="s">
        <v>70</v>
      </c>
      <c r="C316" s="47" t="s">
        <v>71</v>
      </c>
      <c r="D316" s="100" t="s">
        <v>107</v>
      </c>
      <c r="E316" s="49" t="s">
        <v>24</v>
      </c>
      <c r="F316" s="50"/>
      <c r="G316" s="51"/>
      <c r="H316" s="182" t="s">
        <v>1192</v>
      </c>
      <c r="I316" s="53"/>
      <c r="J316" s="55" t="s">
        <v>139</v>
      </c>
      <c r="K316" s="54"/>
      <c r="L316" s="51"/>
      <c r="M316" s="179" t="s">
        <v>1192</v>
      </c>
      <c r="N316" s="61"/>
      <c r="O316" s="55" t="s">
        <v>139</v>
      </c>
      <c r="P316" s="56">
        <v>337.89</v>
      </c>
      <c r="Q316" s="57">
        <v>44039</v>
      </c>
      <c r="R316" s="57">
        <v>44039</v>
      </c>
      <c r="S316" s="56">
        <v>337.89</v>
      </c>
      <c r="T316" s="58" t="s">
        <v>1331</v>
      </c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</row>
    <row r="317" spans="1:63" s="27" customFormat="1" ht="27" customHeight="1">
      <c r="A317" s="46" t="s">
        <v>1015</v>
      </c>
      <c r="B317" s="47" t="s">
        <v>70</v>
      </c>
      <c r="C317" s="47" t="s">
        <v>71</v>
      </c>
      <c r="D317" s="100" t="s">
        <v>124</v>
      </c>
      <c r="E317" s="49" t="s">
        <v>24</v>
      </c>
      <c r="F317" s="50"/>
      <c r="G317" s="51"/>
      <c r="H317" s="196" t="s">
        <v>1234</v>
      </c>
      <c r="I317" s="53"/>
      <c r="J317" s="55" t="s">
        <v>380</v>
      </c>
      <c r="K317" s="54"/>
      <c r="L317" s="51"/>
      <c r="M317" s="179" t="s">
        <v>1234</v>
      </c>
      <c r="N317" s="61"/>
      <c r="O317" s="55" t="s">
        <v>380</v>
      </c>
      <c r="P317" s="56">
        <v>51</v>
      </c>
      <c r="Q317" s="57">
        <v>44039</v>
      </c>
      <c r="R317" s="57">
        <v>44039</v>
      </c>
      <c r="S317" s="56">
        <v>51</v>
      </c>
      <c r="T317" s="58" t="s">
        <v>1331</v>
      </c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</row>
    <row r="318" spans="1:63" s="27" customFormat="1" ht="27" customHeight="1">
      <c r="A318" s="46" t="s">
        <v>804</v>
      </c>
      <c r="B318" s="47" t="s">
        <v>70</v>
      </c>
      <c r="C318" s="47" t="s">
        <v>71</v>
      </c>
      <c r="D318" s="100" t="s">
        <v>401</v>
      </c>
      <c r="E318" s="49" t="s">
        <v>27</v>
      </c>
      <c r="F318" s="50"/>
      <c r="G318" s="51"/>
      <c r="H318" s="204" t="s">
        <v>1263</v>
      </c>
      <c r="I318" s="53"/>
      <c r="J318" s="55" t="s">
        <v>750</v>
      </c>
      <c r="K318" s="54"/>
      <c r="L318" s="51"/>
      <c r="M318" s="204" t="s">
        <v>1263</v>
      </c>
      <c r="N318" s="61"/>
      <c r="O318" s="55" t="s">
        <v>750</v>
      </c>
      <c r="P318" s="56">
        <v>4814.4</v>
      </c>
      <c r="Q318" s="57">
        <v>44039</v>
      </c>
      <c r="R318" s="57">
        <v>44047</v>
      </c>
      <c r="S318" s="56">
        <v>4814.4</v>
      </c>
      <c r="T318" s="58" t="s">
        <v>1331</v>
      </c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</row>
    <row r="319" spans="1:63" s="27" customFormat="1" ht="27" customHeight="1">
      <c r="A319" s="46" t="s">
        <v>805</v>
      </c>
      <c r="B319" s="47" t="s">
        <v>70</v>
      </c>
      <c r="C319" s="47" t="s">
        <v>71</v>
      </c>
      <c r="D319" s="100" t="s">
        <v>401</v>
      </c>
      <c r="E319" s="49" t="s">
        <v>27</v>
      </c>
      <c r="F319" s="50"/>
      <c r="G319" s="51"/>
      <c r="H319" s="204" t="s">
        <v>1263</v>
      </c>
      <c r="I319" s="53"/>
      <c r="J319" s="55" t="s">
        <v>750</v>
      </c>
      <c r="K319" s="54"/>
      <c r="L319" s="51"/>
      <c r="M319" s="204" t="s">
        <v>1263</v>
      </c>
      <c r="N319" s="61"/>
      <c r="O319" s="55" t="s">
        <v>750</v>
      </c>
      <c r="P319" s="56">
        <v>5729.95</v>
      </c>
      <c r="Q319" s="57">
        <v>44039</v>
      </c>
      <c r="R319" s="57">
        <v>44054</v>
      </c>
      <c r="S319" s="56">
        <v>5729.95</v>
      </c>
      <c r="T319" s="58" t="s">
        <v>1331</v>
      </c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</row>
    <row r="320" spans="1:63" s="27" customFormat="1" ht="27" customHeight="1">
      <c r="A320" s="46" t="s">
        <v>806</v>
      </c>
      <c r="B320" s="47" t="s">
        <v>70</v>
      </c>
      <c r="C320" s="47" t="s">
        <v>71</v>
      </c>
      <c r="D320" s="100" t="s">
        <v>401</v>
      </c>
      <c r="E320" s="49" t="s">
        <v>27</v>
      </c>
      <c r="F320" s="50"/>
      <c r="G320" s="51"/>
      <c r="H320" s="204" t="s">
        <v>1263</v>
      </c>
      <c r="I320" s="53"/>
      <c r="J320" s="55" t="s">
        <v>750</v>
      </c>
      <c r="K320" s="54"/>
      <c r="L320" s="51"/>
      <c r="M320" s="204" t="s">
        <v>1263</v>
      </c>
      <c r="N320" s="61"/>
      <c r="O320" s="55" t="s">
        <v>750</v>
      </c>
      <c r="P320" s="56">
        <v>5706.07</v>
      </c>
      <c r="Q320" s="57">
        <v>44039</v>
      </c>
      <c r="R320" s="57">
        <v>44061</v>
      </c>
      <c r="S320" s="56">
        <v>5706.07</v>
      </c>
      <c r="T320" s="58" t="s">
        <v>1331</v>
      </c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</row>
    <row r="321" spans="1:63" s="27" customFormat="1" ht="27" customHeight="1">
      <c r="A321" s="46" t="s">
        <v>807</v>
      </c>
      <c r="B321" s="47" t="s">
        <v>70</v>
      </c>
      <c r="C321" s="47" t="s">
        <v>71</v>
      </c>
      <c r="D321" s="100" t="s">
        <v>401</v>
      </c>
      <c r="E321" s="49" t="s">
        <v>27</v>
      </c>
      <c r="F321" s="50"/>
      <c r="G321" s="51"/>
      <c r="H321" s="204" t="s">
        <v>1263</v>
      </c>
      <c r="I321" s="53"/>
      <c r="J321" s="55" t="s">
        <v>750</v>
      </c>
      <c r="K321" s="54"/>
      <c r="L321" s="51"/>
      <c r="M321" s="204" t="s">
        <v>1263</v>
      </c>
      <c r="N321" s="61"/>
      <c r="O321" s="55" t="s">
        <v>750</v>
      </c>
      <c r="P321" s="56">
        <v>4749.4</v>
      </c>
      <c r="Q321" s="57">
        <v>44039</v>
      </c>
      <c r="R321" s="57">
        <v>44068</v>
      </c>
      <c r="S321" s="56">
        <v>4749.4</v>
      </c>
      <c r="T321" s="58" t="s">
        <v>1331</v>
      </c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</row>
    <row r="322" spans="1:63" s="27" customFormat="1" ht="27" customHeight="1">
      <c r="A322" s="46" t="s">
        <v>808</v>
      </c>
      <c r="B322" s="47" t="s">
        <v>70</v>
      </c>
      <c r="C322" s="47" t="s">
        <v>71</v>
      </c>
      <c r="D322" s="100" t="s">
        <v>124</v>
      </c>
      <c r="E322" s="49" t="s">
        <v>24</v>
      </c>
      <c r="F322" s="50"/>
      <c r="G322" s="51"/>
      <c r="H322" s="182" t="s">
        <v>1194</v>
      </c>
      <c r="I322" s="53"/>
      <c r="J322" s="55" t="s">
        <v>146</v>
      </c>
      <c r="K322" s="54"/>
      <c r="L322" s="51"/>
      <c r="M322" s="179" t="s">
        <v>1194</v>
      </c>
      <c r="N322" s="61"/>
      <c r="O322" s="55" t="s">
        <v>146</v>
      </c>
      <c r="P322" s="56">
        <v>4641.2</v>
      </c>
      <c r="Q322" s="57">
        <v>44040</v>
      </c>
      <c r="R322" s="57">
        <v>44040</v>
      </c>
      <c r="S322" s="56">
        <v>4641.2</v>
      </c>
      <c r="T322" s="58" t="s">
        <v>1331</v>
      </c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</row>
    <row r="323" spans="1:63" s="27" customFormat="1" ht="27" customHeight="1">
      <c r="A323" s="46" t="s">
        <v>809</v>
      </c>
      <c r="B323" s="47" t="s">
        <v>70</v>
      </c>
      <c r="C323" s="47" t="s">
        <v>71</v>
      </c>
      <c r="D323" s="100" t="s">
        <v>107</v>
      </c>
      <c r="E323" s="49" t="s">
        <v>24</v>
      </c>
      <c r="F323" s="50"/>
      <c r="G323" s="51"/>
      <c r="H323" s="183" t="s">
        <v>1185</v>
      </c>
      <c r="I323" s="53"/>
      <c r="J323" s="55" t="s">
        <v>108</v>
      </c>
      <c r="K323" s="54"/>
      <c r="L323" s="51"/>
      <c r="M323" s="179" t="s">
        <v>1185</v>
      </c>
      <c r="N323" s="61"/>
      <c r="O323" s="55" t="s">
        <v>108</v>
      </c>
      <c r="P323" s="56">
        <v>569.06</v>
      </c>
      <c r="Q323" s="57">
        <v>44040</v>
      </c>
      <c r="R323" s="57">
        <v>44040</v>
      </c>
      <c r="S323" s="56">
        <v>569.06</v>
      </c>
      <c r="T323" s="58" t="s">
        <v>1331</v>
      </c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</row>
    <row r="324" spans="1:63" s="27" customFormat="1" ht="27" customHeight="1">
      <c r="A324" s="46" t="s">
        <v>810</v>
      </c>
      <c r="B324" s="47" t="s">
        <v>70</v>
      </c>
      <c r="C324" s="47" t="s">
        <v>71</v>
      </c>
      <c r="D324" s="100" t="s">
        <v>811</v>
      </c>
      <c r="E324" s="49" t="s">
        <v>24</v>
      </c>
      <c r="F324" s="50"/>
      <c r="G324" s="51"/>
      <c r="H324" s="181" t="s">
        <v>1230</v>
      </c>
      <c r="I324" s="53"/>
      <c r="J324" s="55" t="s">
        <v>333</v>
      </c>
      <c r="K324" s="54"/>
      <c r="L324" s="51"/>
      <c r="M324" s="179" t="s">
        <v>1230</v>
      </c>
      <c r="N324" s="61"/>
      <c r="O324" s="55" t="s">
        <v>333</v>
      </c>
      <c r="P324" s="56">
        <v>621.4</v>
      </c>
      <c r="Q324" s="57">
        <v>44041</v>
      </c>
      <c r="R324" s="57">
        <v>44048</v>
      </c>
      <c r="S324" s="56">
        <v>621.4</v>
      </c>
      <c r="T324" s="58" t="s">
        <v>1331</v>
      </c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</row>
    <row r="325" spans="1:63" s="27" customFormat="1" ht="27" customHeight="1">
      <c r="A325" s="46" t="s">
        <v>812</v>
      </c>
      <c r="B325" s="47" t="s">
        <v>70</v>
      </c>
      <c r="C325" s="47" t="s">
        <v>71</v>
      </c>
      <c r="D325" s="100" t="s">
        <v>159</v>
      </c>
      <c r="E325" s="49" t="s">
        <v>24</v>
      </c>
      <c r="F325" s="50"/>
      <c r="G325" s="51"/>
      <c r="H325" s="182" t="s">
        <v>1196</v>
      </c>
      <c r="I325" s="53"/>
      <c r="J325" s="55" t="s">
        <v>152</v>
      </c>
      <c r="K325" s="54"/>
      <c r="L325" s="51"/>
      <c r="M325" s="179" t="s">
        <v>1196</v>
      </c>
      <c r="N325" s="61"/>
      <c r="O325" s="55" t="s">
        <v>152</v>
      </c>
      <c r="P325" s="56">
        <v>850.11</v>
      </c>
      <c r="Q325" s="57">
        <v>44041</v>
      </c>
      <c r="R325" s="57">
        <v>44041</v>
      </c>
      <c r="S325" s="56">
        <v>850.11</v>
      </c>
      <c r="T325" s="58" t="s">
        <v>1331</v>
      </c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</row>
    <row r="326" spans="1:63" s="27" customFormat="1" ht="27" customHeight="1">
      <c r="A326" s="46" t="s">
        <v>813</v>
      </c>
      <c r="B326" s="47" t="s">
        <v>70</v>
      </c>
      <c r="C326" s="47" t="s">
        <v>71</v>
      </c>
      <c r="D326" s="100" t="s">
        <v>603</v>
      </c>
      <c r="E326" s="49" t="s">
        <v>24</v>
      </c>
      <c r="F326" s="50"/>
      <c r="G326" s="51"/>
      <c r="H326" s="182" t="s">
        <v>1196</v>
      </c>
      <c r="I326" s="53"/>
      <c r="J326" s="55" t="s">
        <v>152</v>
      </c>
      <c r="K326" s="54"/>
      <c r="L326" s="51"/>
      <c r="M326" s="179" t="s">
        <v>1196</v>
      </c>
      <c r="N326" s="61"/>
      <c r="O326" s="55" t="s">
        <v>152</v>
      </c>
      <c r="P326" s="56">
        <v>259.43</v>
      </c>
      <c r="Q326" s="57">
        <v>44041</v>
      </c>
      <c r="R326" s="57">
        <v>44041</v>
      </c>
      <c r="S326" s="56">
        <v>259.43</v>
      </c>
      <c r="T326" s="58" t="s">
        <v>1331</v>
      </c>
      <c r="U326" s="78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</row>
    <row r="327" spans="1:63" s="27" customFormat="1" ht="27" customHeight="1">
      <c r="A327" s="46" t="s">
        <v>814</v>
      </c>
      <c r="B327" s="47" t="s">
        <v>70</v>
      </c>
      <c r="C327" s="47" t="s">
        <v>71</v>
      </c>
      <c r="D327" s="100" t="s">
        <v>151</v>
      </c>
      <c r="E327" s="49" t="s">
        <v>24</v>
      </c>
      <c r="F327" s="50"/>
      <c r="G327" s="51"/>
      <c r="H327" s="184" t="s">
        <v>1198</v>
      </c>
      <c r="I327" s="53"/>
      <c r="J327" s="55" t="s">
        <v>157</v>
      </c>
      <c r="K327" s="54"/>
      <c r="L327" s="51"/>
      <c r="M327" s="179" t="s">
        <v>1198</v>
      </c>
      <c r="N327" s="61"/>
      <c r="O327" s="55" t="s">
        <v>157</v>
      </c>
      <c r="P327" s="56">
        <v>1045.55</v>
      </c>
      <c r="Q327" s="57">
        <v>44041</v>
      </c>
      <c r="R327" s="57">
        <v>44041</v>
      </c>
      <c r="S327" s="56">
        <v>1045.55</v>
      </c>
      <c r="T327" s="58" t="s">
        <v>1331</v>
      </c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</row>
    <row r="328" spans="1:63" s="27" customFormat="1" ht="27" customHeight="1">
      <c r="A328" s="46" t="s">
        <v>815</v>
      </c>
      <c r="B328" s="47" t="s">
        <v>70</v>
      </c>
      <c r="C328" s="47" t="s">
        <v>71</v>
      </c>
      <c r="D328" s="100" t="s">
        <v>686</v>
      </c>
      <c r="E328" s="49" t="s">
        <v>24</v>
      </c>
      <c r="F328" s="50"/>
      <c r="G328" s="51"/>
      <c r="H328" s="181" t="s">
        <v>1259</v>
      </c>
      <c r="I328" s="53"/>
      <c r="J328" s="55" t="s">
        <v>687</v>
      </c>
      <c r="K328" s="54"/>
      <c r="L328" s="51"/>
      <c r="M328" s="179" t="s">
        <v>1259</v>
      </c>
      <c r="N328" s="61"/>
      <c r="O328" s="55" t="s">
        <v>687</v>
      </c>
      <c r="P328" s="56">
        <v>751.2</v>
      </c>
      <c r="Q328" s="57">
        <v>44041</v>
      </c>
      <c r="R328" s="57">
        <v>44041</v>
      </c>
      <c r="S328" s="56">
        <v>751.2</v>
      </c>
      <c r="T328" s="58" t="s">
        <v>1331</v>
      </c>
      <c r="U328" s="78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</row>
    <row r="329" spans="1:21" s="27" customFormat="1" ht="27" customHeight="1">
      <c r="A329" s="43" t="s">
        <v>816</v>
      </c>
      <c r="B329" s="24" t="s">
        <v>70</v>
      </c>
      <c r="C329" s="24" t="s">
        <v>71</v>
      </c>
      <c r="D329" s="103" t="s">
        <v>817</v>
      </c>
      <c r="E329" s="26" t="s">
        <v>24</v>
      </c>
      <c r="F329" s="34"/>
      <c r="G329" s="35"/>
      <c r="H329" s="143" t="s">
        <v>1269</v>
      </c>
      <c r="I329" s="14"/>
      <c r="J329" s="5" t="s">
        <v>818</v>
      </c>
      <c r="K329" s="6"/>
      <c r="L329" s="35"/>
      <c r="M329" s="143" t="s">
        <v>1269</v>
      </c>
      <c r="O329" s="5" t="s">
        <v>818</v>
      </c>
      <c r="P329" s="83">
        <v>2409.9</v>
      </c>
      <c r="Q329" s="25">
        <v>44041</v>
      </c>
      <c r="R329" s="25">
        <v>44165</v>
      </c>
      <c r="S329" s="83">
        <f>901.98+905.94+601.98</f>
        <v>2409.9</v>
      </c>
      <c r="T329" s="58" t="s">
        <v>1331</v>
      </c>
      <c r="U329" s="107"/>
    </row>
    <row r="330" spans="1:20" s="27" customFormat="1" ht="27" customHeight="1">
      <c r="A330" s="43" t="s">
        <v>819</v>
      </c>
      <c r="B330" s="24" t="s">
        <v>70</v>
      </c>
      <c r="C330" s="24" t="s">
        <v>71</v>
      </c>
      <c r="D330" s="103" t="s">
        <v>820</v>
      </c>
      <c r="E330" s="26" t="s">
        <v>13</v>
      </c>
      <c r="F330" s="34"/>
      <c r="G330" s="35"/>
      <c r="H330" s="120" t="s">
        <v>1270</v>
      </c>
      <c r="I330" s="14"/>
      <c r="J330" s="5" t="s">
        <v>821</v>
      </c>
      <c r="K330" s="6"/>
      <c r="L330" s="35"/>
      <c r="M330" s="120" t="s">
        <v>1270</v>
      </c>
      <c r="O330" s="5" t="s">
        <v>821</v>
      </c>
      <c r="P330" s="124">
        <v>25665.75</v>
      </c>
      <c r="Q330" s="25">
        <v>44041</v>
      </c>
      <c r="R330" s="25">
        <v>44406</v>
      </c>
      <c r="S330" s="70"/>
      <c r="T330" s="58"/>
    </row>
    <row r="331" spans="1:20" s="27" customFormat="1" ht="27" customHeight="1">
      <c r="A331" s="43" t="s">
        <v>823</v>
      </c>
      <c r="B331" s="24" t="s">
        <v>70</v>
      </c>
      <c r="C331" s="24" t="s">
        <v>71</v>
      </c>
      <c r="D331" s="103" t="s">
        <v>822</v>
      </c>
      <c r="E331" s="26" t="s">
        <v>13</v>
      </c>
      <c r="F331" s="34"/>
      <c r="G331" s="35"/>
      <c r="H331" s="115"/>
      <c r="I331" s="14"/>
      <c r="J331" s="5" t="s">
        <v>394</v>
      </c>
      <c r="K331" s="6"/>
      <c r="L331" s="35"/>
      <c r="M331" s="115"/>
      <c r="O331" s="5" t="s">
        <v>394</v>
      </c>
      <c r="P331" s="95"/>
      <c r="Q331" s="25"/>
      <c r="R331" s="25"/>
      <c r="S331" s="95"/>
      <c r="T331" s="58"/>
    </row>
    <row r="332" spans="1:20" s="27" customFormat="1" ht="27" customHeight="1">
      <c r="A332" s="43" t="s">
        <v>824</v>
      </c>
      <c r="B332" s="24" t="s">
        <v>70</v>
      </c>
      <c r="C332" s="24" t="s">
        <v>71</v>
      </c>
      <c r="D332" s="103" t="s">
        <v>169</v>
      </c>
      <c r="E332" s="26" t="s">
        <v>24</v>
      </c>
      <c r="F332" s="34"/>
      <c r="G332" s="35"/>
      <c r="H332" s="144" t="s">
        <v>1271</v>
      </c>
      <c r="I332" s="14"/>
      <c r="J332" s="5" t="s">
        <v>825</v>
      </c>
      <c r="K332" s="6"/>
      <c r="L332" s="35"/>
      <c r="M332" s="144" t="s">
        <v>1271</v>
      </c>
      <c r="O332" s="5" t="s">
        <v>825</v>
      </c>
      <c r="P332" s="83">
        <v>331.2</v>
      </c>
      <c r="Q332" s="25">
        <v>44042</v>
      </c>
      <c r="R332" s="25">
        <v>44042</v>
      </c>
      <c r="S332" s="83">
        <v>331.2</v>
      </c>
      <c r="T332" s="58" t="s">
        <v>1331</v>
      </c>
    </row>
    <row r="333" spans="1:21" s="27" customFormat="1" ht="27" customHeight="1">
      <c r="A333" s="43" t="s">
        <v>826</v>
      </c>
      <c r="B333" s="24" t="s">
        <v>70</v>
      </c>
      <c r="C333" s="24" t="s">
        <v>71</v>
      </c>
      <c r="D333" s="103" t="s">
        <v>827</v>
      </c>
      <c r="E333" s="26" t="s">
        <v>24</v>
      </c>
      <c r="F333" s="34"/>
      <c r="G333" s="35"/>
      <c r="H333" s="117" t="s">
        <v>1229</v>
      </c>
      <c r="I333" s="14"/>
      <c r="J333" s="5" t="s">
        <v>325</v>
      </c>
      <c r="K333" s="6"/>
      <c r="L333" s="35"/>
      <c r="M333" s="115" t="s">
        <v>1229</v>
      </c>
      <c r="O333" s="5" t="s">
        <v>325</v>
      </c>
      <c r="P333" s="83">
        <v>225</v>
      </c>
      <c r="Q333" s="25">
        <v>44043</v>
      </c>
      <c r="R333" s="25">
        <v>44043</v>
      </c>
      <c r="S333" s="83">
        <v>225</v>
      </c>
      <c r="T333" s="58" t="s">
        <v>1331</v>
      </c>
      <c r="U333" s="107"/>
    </row>
    <row r="334" spans="1:20" s="27" customFormat="1" ht="27" customHeight="1">
      <c r="A334" s="43" t="s">
        <v>864</v>
      </c>
      <c r="B334" s="24" t="s">
        <v>70</v>
      </c>
      <c r="C334" s="24" t="s">
        <v>71</v>
      </c>
      <c r="D334" s="103" t="s">
        <v>172</v>
      </c>
      <c r="E334" s="26" t="s">
        <v>24</v>
      </c>
      <c r="F334" s="34"/>
      <c r="G334" s="35"/>
      <c r="H334" s="120" t="s">
        <v>1272</v>
      </c>
      <c r="I334" s="14"/>
      <c r="J334" s="5" t="s">
        <v>890</v>
      </c>
      <c r="K334" s="6"/>
      <c r="L334" s="35"/>
      <c r="M334" s="120" t="s">
        <v>1272</v>
      </c>
      <c r="O334" s="5" t="s">
        <v>890</v>
      </c>
      <c r="P334" s="83">
        <v>3152</v>
      </c>
      <c r="Q334" s="25">
        <v>44047</v>
      </c>
      <c r="R334" s="25">
        <v>44053</v>
      </c>
      <c r="S334" s="83">
        <v>3152</v>
      </c>
      <c r="T334" s="58" t="s">
        <v>1331</v>
      </c>
    </row>
    <row r="335" spans="1:20" s="27" customFormat="1" ht="27" customHeight="1">
      <c r="A335" s="43" t="s">
        <v>867</v>
      </c>
      <c r="B335" s="24" t="s">
        <v>70</v>
      </c>
      <c r="C335" s="24" t="s">
        <v>71</v>
      </c>
      <c r="D335" s="103" t="s">
        <v>196</v>
      </c>
      <c r="E335" s="26" t="s">
        <v>24</v>
      </c>
      <c r="F335" s="34"/>
      <c r="G335" s="35"/>
      <c r="H335" s="118" t="s">
        <v>1206</v>
      </c>
      <c r="I335" s="14"/>
      <c r="J335" s="14" t="s">
        <v>195</v>
      </c>
      <c r="K335" s="6"/>
      <c r="L335" s="35"/>
      <c r="M335" s="115" t="s">
        <v>1206</v>
      </c>
      <c r="O335" s="14" t="s">
        <v>195</v>
      </c>
      <c r="P335" s="83">
        <v>480.48</v>
      </c>
      <c r="Q335" s="25">
        <v>44048</v>
      </c>
      <c r="R335" s="25">
        <v>44053</v>
      </c>
      <c r="S335" s="83">
        <v>480.48</v>
      </c>
      <c r="T335" s="58" t="s">
        <v>1331</v>
      </c>
    </row>
    <row r="336" spans="1:20" s="27" customFormat="1" ht="27" customHeight="1">
      <c r="A336" s="43" t="s">
        <v>868</v>
      </c>
      <c r="B336" s="24" t="s">
        <v>70</v>
      </c>
      <c r="C336" s="24" t="s">
        <v>71</v>
      </c>
      <c r="D336" s="103" t="s">
        <v>866</v>
      </c>
      <c r="E336" s="26" t="s">
        <v>24</v>
      </c>
      <c r="F336" s="34"/>
      <c r="G336" s="35"/>
      <c r="H336" s="118" t="s">
        <v>1206</v>
      </c>
      <c r="I336" s="14"/>
      <c r="J336" s="14" t="s">
        <v>195</v>
      </c>
      <c r="K336" s="6"/>
      <c r="L336" s="35"/>
      <c r="M336" s="115" t="s">
        <v>1206</v>
      </c>
      <c r="O336" s="14" t="s">
        <v>195</v>
      </c>
      <c r="P336" s="83">
        <v>499.2</v>
      </c>
      <c r="Q336" s="25">
        <v>44048</v>
      </c>
      <c r="R336" s="25">
        <v>44053</v>
      </c>
      <c r="S336" s="83">
        <v>499.2</v>
      </c>
      <c r="T336" s="58" t="s">
        <v>1331</v>
      </c>
    </row>
    <row r="337" spans="1:20" s="27" customFormat="1" ht="27" customHeight="1">
      <c r="A337" s="43" t="s">
        <v>865</v>
      </c>
      <c r="B337" s="24" t="s">
        <v>70</v>
      </c>
      <c r="C337" s="24" t="s">
        <v>71</v>
      </c>
      <c r="D337" s="103" t="s">
        <v>101</v>
      </c>
      <c r="E337" s="26" t="s">
        <v>24</v>
      </c>
      <c r="F337" s="34"/>
      <c r="G337" s="35"/>
      <c r="H337" s="115" t="s">
        <v>1182</v>
      </c>
      <c r="I337" s="14"/>
      <c r="J337" s="14" t="s">
        <v>102</v>
      </c>
      <c r="K337" s="6"/>
      <c r="L337" s="35"/>
      <c r="M337" s="115" t="s">
        <v>1182</v>
      </c>
      <c r="O337" s="14" t="s">
        <v>102</v>
      </c>
      <c r="P337" s="83">
        <v>326</v>
      </c>
      <c r="Q337" s="25">
        <v>44048</v>
      </c>
      <c r="R337" s="25">
        <v>44053</v>
      </c>
      <c r="S337" s="83">
        <v>326</v>
      </c>
      <c r="T337" s="58" t="s">
        <v>1331</v>
      </c>
    </row>
    <row r="338" spans="1:20" s="27" customFormat="1" ht="27" customHeight="1">
      <c r="A338" s="43" t="s">
        <v>869</v>
      </c>
      <c r="B338" s="24" t="s">
        <v>70</v>
      </c>
      <c r="C338" s="24" t="s">
        <v>71</v>
      </c>
      <c r="D338" s="103" t="s">
        <v>870</v>
      </c>
      <c r="E338" s="26" t="s">
        <v>24</v>
      </c>
      <c r="F338" s="34"/>
      <c r="G338" s="35"/>
      <c r="H338" s="115" t="s">
        <v>1179</v>
      </c>
      <c r="I338" s="14"/>
      <c r="J338" s="14" t="s">
        <v>89</v>
      </c>
      <c r="K338" s="6"/>
      <c r="L338" s="35"/>
      <c r="M338" s="115" t="s">
        <v>1179</v>
      </c>
      <c r="O338" s="14" t="s">
        <v>89</v>
      </c>
      <c r="P338" s="83">
        <v>250</v>
      </c>
      <c r="Q338" s="25">
        <v>44049</v>
      </c>
      <c r="R338" s="25">
        <v>44053</v>
      </c>
      <c r="S338" s="83">
        <v>250</v>
      </c>
      <c r="T338" s="58" t="s">
        <v>1331</v>
      </c>
    </row>
    <row r="339" spans="1:20" s="27" customFormat="1" ht="27" customHeight="1">
      <c r="A339" s="43" t="s">
        <v>871</v>
      </c>
      <c r="B339" s="24" t="s">
        <v>70</v>
      </c>
      <c r="C339" s="24" t="s">
        <v>71</v>
      </c>
      <c r="D339" s="103" t="s">
        <v>872</v>
      </c>
      <c r="E339" s="26" t="s">
        <v>24</v>
      </c>
      <c r="F339" s="34"/>
      <c r="G339" s="35"/>
      <c r="H339" s="115" t="s">
        <v>1273</v>
      </c>
      <c r="I339" s="14"/>
      <c r="J339" s="5" t="s">
        <v>982</v>
      </c>
      <c r="K339" s="6"/>
      <c r="L339" s="35"/>
      <c r="M339" s="115" t="s">
        <v>1273</v>
      </c>
      <c r="O339" s="5" t="s">
        <v>982</v>
      </c>
      <c r="P339" s="83">
        <v>220</v>
      </c>
      <c r="Q339" s="25">
        <v>44049</v>
      </c>
      <c r="R339" s="25">
        <v>44054</v>
      </c>
      <c r="S339" s="83">
        <v>220</v>
      </c>
      <c r="T339" s="58" t="s">
        <v>1331</v>
      </c>
    </row>
    <row r="340" spans="1:20" s="27" customFormat="1" ht="27" customHeight="1">
      <c r="A340" s="43" t="s">
        <v>873</v>
      </c>
      <c r="B340" s="24" t="s">
        <v>70</v>
      </c>
      <c r="C340" s="24" t="s">
        <v>71</v>
      </c>
      <c r="D340" s="103" t="s">
        <v>874</v>
      </c>
      <c r="E340" s="26" t="s">
        <v>24</v>
      </c>
      <c r="F340" s="34"/>
      <c r="G340" s="35"/>
      <c r="H340" s="115" t="s">
        <v>1274</v>
      </c>
      <c r="I340" s="14"/>
      <c r="J340" s="5" t="s">
        <v>1021</v>
      </c>
      <c r="K340" s="6"/>
      <c r="L340" s="35"/>
      <c r="M340" s="115" t="s">
        <v>1274</v>
      </c>
      <c r="O340" s="5" t="s">
        <v>1021</v>
      </c>
      <c r="P340" s="83">
        <v>300</v>
      </c>
      <c r="Q340" s="25">
        <v>44049</v>
      </c>
      <c r="R340" s="25">
        <v>44054</v>
      </c>
      <c r="S340" s="83">
        <v>300</v>
      </c>
      <c r="T340" s="58" t="s">
        <v>1331</v>
      </c>
    </row>
    <row r="341" spans="1:21" s="27" customFormat="1" ht="27" customHeight="1">
      <c r="A341" s="43" t="s">
        <v>876</v>
      </c>
      <c r="B341" s="24" t="s">
        <v>70</v>
      </c>
      <c r="C341" s="24" t="s">
        <v>71</v>
      </c>
      <c r="D341" s="103" t="s">
        <v>96</v>
      </c>
      <c r="E341" s="26" t="s">
        <v>24</v>
      </c>
      <c r="F341" s="34"/>
      <c r="G341" s="35"/>
      <c r="H341" s="115" t="s">
        <v>1189</v>
      </c>
      <c r="I341" s="14"/>
      <c r="J341" s="5" t="s">
        <v>128</v>
      </c>
      <c r="K341" s="6"/>
      <c r="L341" s="35"/>
      <c r="M341" s="115" t="s">
        <v>1189</v>
      </c>
      <c r="O341" s="5" t="s">
        <v>128</v>
      </c>
      <c r="P341" s="83">
        <v>226.64</v>
      </c>
      <c r="Q341" s="25">
        <v>44056</v>
      </c>
      <c r="R341" s="25">
        <v>44056</v>
      </c>
      <c r="S341" s="83">
        <v>226.64</v>
      </c>
      <c r="T341" s="58" t="s">
        <v>1331</v>
      </c>
      <c r="U341" s="107"/>
    </row>
    <row r="342" spans="1:21" s="27" customFormat="1" ht="27" customHeight="1">
      <c r="A342" s="43" t="s">
        <v>878</v>
      </c>
      <c r="B342" s="24" t="s">
        <v>70</v>
      </c>
      <c r="C342" s="24" t="s">
        <v>71</v>
      </c>
      <c r="D342" s="103" t="s">
        <v>124</v>
      </c>
      <c r="E342" s="26" t="s">
        <v>24</v>
      </c>
      <c r="F342" s="34"/>
      <c r="G342" s="35"/>
      <c r="H342" s="118" t="s">
        <v>1190</v>
      </c>
      <c r="I342" s="14"/>
      <c r="J342" s="5" t="s">
        <v>130</v>
      </c>
      <c r="K342" s="6"/>
      <c r="L342" s="35"/>
      <c r="M342" s="115" t="s">
        <v>1190</v>
      </c>
      <c r="O342" s="5" t="s">
        <v>130</v>
      </c>
      <c r="P342" s="83">
        <v>850</v>
      </c>
      <c r="Q342" s="25">
        <v>44056</v>
      </c>
      <c r="R342" s="25">
        <v>44056</v>
      </c>
      <c r="S342" s="83">
        <v>850</v>
      </c>
      <c r="T342" s="58" t="s">
        <v>1331</v>
      </c>
      <c r="U342" s="107"/>
    </row>
    <row r="343" spans="1:21" s="27" customFormat="1" ht="27" customHeight="1">
      <c r="A343" s="43" t="s">
        <v>879</v>
      </c>
      <c r="B343" s="24" t="s">
        <v>70</v>
      </c>
      <c r="C343" s="24" t="s">
        <v>71</v>
      </c>
      <c r="D343" s="103" t="s">
        <v>107</v>
      </c>
      <c r="E343" s="26" t="s">
        <v>24</v>
      </c>
      <c r="F343" s="34"/>
      <c r="G343" s="35"/>
      <c r="H343" s="116" t="s">
        <v>1221</v>
      </c>
      <c r="I343" s="14"/>
      <c r="J343" s="5" t="s">
        <v>284</v>
      </c>
      <c r="K343" s="6"/>
      <c r="L343" s="35"/>
      <c r="M343" s="115" t="s">
        <v>1221</v>
      </c>
      <c r="O343" s="5" t="s">
        <v>284</v>
      </c>
      <c r="P343" s="83">
        <v>81.15</v>
      </c>
      <c r="Q343" s="25">
        <v>44056</v>
      </c>
      <c r="R343" s="25">
        <v>44056</v>
      </c>
      <c r="S343" s="83">
        <v>81.15</v>
      </c>
      <c r="T343" s="58" t="s">
        <v>1331</v>
      </c>
      <c r="U343" s="107"/>
    </row>
    <row r="344" spans="1:21" s="27" customFormat="1" ht="27" customHeight="1">
      <c r="A344" s="43" t="s">
        <v>880</v>
      </c>
      <c r="B344" s="24" t="s">
        <v>70</v>
      </c>
      <c r="C344" s="24" t="s">
        <v>71</v>
      </c>
      <c r="D344" s="103" t="s">
        <v>116</v>
      </c>
      <c r="E344" s="26" t="s">
        <v>24</v>
      </c>
      <c r="F344" s="34"/>
      <c r="G344" s="35"/>
      <c r="H344" s="118" t="s">
        <v>1187</v>
      </c>
      <c r="I344" s="14"/>
      <c r="J344" s="5" t="s">
        <v>117</v>
      </c>
      <c r="K344" s="6"/>
      <c r="L344" s="35"/>
      <c r="M344" s="115" t="s">
        <v>1187</v>
      </c>
      <c r="O344" s="5" t="s">
        <v>117</v>
      </c>
      <c r="P344" s="83">
        <v>320</v>
      </c>
      <c r="Q344" s="25">
        <v>44056</v>
      </c>
      <c r="R344" s="25">
        <v>44056</v>
      </c>
      <c r="S344" s="83">
        <v>320</v>
      </c>
      <c r="T344" s="58" t="s">
        <v>1331</v>
      </c>
      <c r="U344" s="107"/>
    </row>
    <row r="345" spans="1:20" s="27" customFormat="1" ht="27" customHeight="1">
      <c r="A345" s="43" t="s">
        <v>881</v>
      </c>
      <c r="B345" s="24" t="s">
        <v>70</v>
      </c>
      <c r="C345" s="24" t="s">
        <v>71</v>
      </c>
      <c r="D345" s="103" t="s">
        <v>882</v>
      </c>
      <c r="E345" s="26" t="s">
        <v>24</v>
      </c>
      <c r="F345" s="34"/>
      <c r="G345" s="35"/>
      <c r="H345" s="116" t="s">
        <v>1224</v>
      </c>
      <c r="I345" s="14"/>
      <c r="J345" s="5" t="s">
        <v>294</v>
      </c>
      <c r="K345" s="6"/>
      <c r="L345" s="35"/>
      <c r="M345" s="115" t="s">
        <v>1224</v>
      </c>
      <c r="O345" s="5" t="s">
        <v>294</v>
      </c>
      <c r="P345" s="83">
        <v>950</v>
      </c>
      <c r="Q345" s="25">
        <v>44057</v>
      </c>
      <c r="R345" s="25">
        <v>44073</v>
      </c>
      <c r="S345" s="83">
        <v>950</v>
      </c>
      <c r="T345" s="58" t="s">
        <v>1331</v>
      </c>
    </row>
    <row r="346" spans="1:20" s="27" customFormat="1" ht="27" customHeight="1">
      <c r="A346" s="43" t="s">
        <v>884</v>
      </c>
      <c r="B346" s="24" t="s">
        <v>70</v>
      </c>
      <c r="C346" s="24" t="s">
        <v>71</v>
      </c>
      <c r="D346" s="103" t="s">
        <v>107</v>
      </c>
      <c r="E346" s="26" t="s">
        <v>24</v>
      </c>
      <c r="F346" s="34"/>
      <c r="G346" s="35"/>
      <c r="H346" s="118" t="s">
        <v>1186</v>
      </c>
      <c r="I346" s="16"/>
      <c r="J346" s="5" t="s">
        <v>113</v>
      </c>
      <c r="K346" s="6"/>
      <c r="L346" s="35"/>
      <c r="M346" s="115" t="s">
        <v>1186</v>
      </c>
      <c r="O346" s="5" t="s">
        <v>113</v>
      </c>
      <c r="P346" s="83">
        <v>1738.67</v>
      </c>
      <c r="Q346" s="25">
        <v>44060</v>
      </c>
      <c r="R346" s="25">
        <v>44060</v>
      </c>
      <c r="S346" s="83">
        <v>1738.67</v>
      </c>
      <c r="T346" s="58" t="s">
        <v>1331</v>
      </c>
    </row>
    <row r="347" spans="1:20" s="27" customFormat="1" ht="27" customHeight="1">
      <c r="A347" s="43" t="s">
        <v>885</v>
      </c>
      <c r="B347" s="24" t="s">
        <v>70</v>
      </c>
      <c r="C347" s="24" t="s">
        <v>71</v>
      </c>
      <c r="D347" s="103" t="s">
        <v>107</v>
      </c>
      <c r="E347" s="26" t="s">
        <v>24</v>
      </c>
      <c r="F347" s="34"/>
      <c r="G347" s="35"/>
      <c r="H347" s="118" t="s">
        <v>1192</v>
      </c>
      <c r="I347" s="14"/>
      <c r="J347" s="5" t="s">
        <v>139</v>
      </c>
      <c r="K347" s="6"/>
      <c r="L347" s="35"/>
      <c r="M347" s="115" t="s">
        <v>1192</v>
      </c>
      <c r="O347" s="5" t="s">
        <v>139</v>
      </c>
      <c r="P347" s="83">
        <v>268.49</v>
      </c>
      <c r="Q347" s="25">
        <v>44060</v>
      </c>
      <c r="R347" s="25">
        <v>44060</v>
      </c>
      <c r="S347" s="83">
        <v>268.49</v>
      </c>
      <c r="T347" s="58" t="s">
        <v>1331</v>
      </c>
    </row>
    <row r="348" spans="1:21" s="27" customFormat="1" ht="27" customHeight="1">
      <c r="A348" s="43" t="s">
        <v>886</v>
      </c>
      <c r="B348" s="24" t="s">
        <v>70</v>
      </c>
      <c r="C348" s="24" t="s">
        <v>71</v>
      </c>
      <c r="D348" s="103" t="s">
        <v>83</v>
      </c>
      <c r="E348" s="26" t="s">
        <v>24</v>
      </c>
      <c r="F348" s="34"/>
      <c r="G348" s="35"/>
      <c r="H348" s="115">
        <v>1695371003</v>
      </c>
      <c r="I348" s="14"/>
      <c r="J348" s="5" t="s">
        <v>887</v>
      </c>
      <c r="K348" s="6"/>
      <c r="L348" s="35"/>
      <c r="M348" s="115">
        <v>1695371003</v>
      </c>
      <c r="O348" s="5" t="s">
        <v>887</v>
      </c>
      <c r="P348" s="83">
        <v>5459.52</v>
      </c>
      <c r="Q348" s="25">
        <v>44061</v>
      </c>
      <c r="R348" s="25">
        <v>44061</v>
      </c>
      <c r="S348" s="83">
        <v>5459.52</v>
      </c>
      <c r="T348" s="58" t="s">
        <v>1331</v>
      </c>
      <c r="U348" s="107"/>
    </row>
    <row r="349" spans="1:20" s="27" customFormat="1" ht="27" customHeight="1">
      <c r="A349" s="43" t="s">
        <v>888</v>
      </c>
      <c r="B349" s="24" t="s">
        <v>70</v>
      </c>
      <c r="C349" s="24" t="s">
        <v>71</v>
      </c>
      <c r="D349" s="103" t="s">
        <v>889</v>
      </c>
      <c r="E349" s="26" t="s">
        <v>24</v>
      </c>
      <c r="F349" s="34"/>
      <c r="G349" s="35"/>
      <c r="H349" s="118" t="s">
        <v>1196</v>
      </c>
      <c r="I349" s="14"/>
      <c r="J349" s="5" t="s">
        <v>152</v>
      </c>
      <c r="K349" s="6"/>
      <c r="L349" s="35"/>
      <c r="M349" s="115" t="s">
        <v>1196</v>
      </c>
      <c r="O349" s="5" t="s">
        <v>152</v>
      </c>
      <c r="P349" s="83">
        <v>336.07</v>
      </c>
      <c r="Q349" s="25">
        <v>44061</v>
      </c>
      <c r="R349" s="25">
        <v>44061</v>
      </c>
      <c r="S349" s="83">
        <v>336.07</v>
      </c>
      <c r="T349" s="58" t="s">
        <v>1331</v>
      </c>
    </row>
    <row r="350" spans="1:20" s="27" customFormat="1" ht="27" customHeight="1">
      <c r="A350" s="43" t="s">
        <v>892</v>
      </c>
      <c r="B350" s="24" t="s">
        <v>70</v>
      </c>
      <c r="C350" s="24" t="s">
        <v>71</v>
      </c>
      <c r="D350" s="103" t="s">
        <v>401</v>
      </c>
      <c r="E350" s="26" t="s">
        <v>27</v>
      </c>
      <c r="F350" s="34"/>
      <c r="G350" s="35"/>
      <c r="H350" s="140" t="s">
        <v>1263</v>
      </c>
      <c r="I350" s="14"/>
      <c r="J350" s="5" t="s">
        <v>750</v>
      </c>
      <c r="K350" s="6"/>
      <c r="L350" s="35"/>
      <c r="M350" s="140" t="s">
        <v>1263</v>
      </c>
      <c r="O350" s="5" t="s">
        <v>750</v>
      </c>
      <c r="P350" s="83">
        <v>6587.26</v>
      </c>
      <c r="Q350" s="25">
        <v>44067</v>
      </c>
      <c r="R350" s="25">
        <v>44075</v>
      </c>
      <c r="S350" s="83">
        <v>6587.26</v>
      </c>
      <c r="T350" s="58" t="s">
        <v>1331</v>
      </c>
    </row>
    <row r="351" spans="1:21" s="27" customFormat="1" ht="27" customHeight="1">
      <c r="A351" s="43" t="s">
        <v>893</v>
      </c>
      <c r="B351" s="24" t="s">
        <v>70</v>
      </c>
      <c r="C351" s="24" t="s">
        <v>71</v>
      </c>
      <c r="D351" s="17" t="s">
        <v>96</v>
      </c>
      <c r="E351" s="26" t="s">
        <v>24</v>
      </c>
      <c r="F351" s="34"/>
      <c r="G351" s="35"/>
      <c r="H351" s="115" t="s">
        <v>1181</v>
      </c>
      <c r="I351" s="14"/>
      <c r="J351" s="14" t="s">
        <v>756</v>
      </c>
      <c r="K351" s="6"/>
      <c r="L351" s="35"/>
      <c r="M351" s="115" t="s">
        <v>1181</v>
      </c>
      <c r="O351" s="14" t="s">
        <v>756</v>
      </c>
      <c r="P351" s="83">
        <v>909.08</v>
      </c>
      <c r="Q351" s="25">
        <v>44067</v>
      </c>
      <c r="R351" s="25">
        <v>44067</v>
      </c>
      <c r="S351" s="83">
        <v>909.08</v>
      </c>
      <c r="T351" s="58" t="s">
        <v>1331</v>
      </c>
      <c r="U351" s="107"/>
    </row>
    <row r="352" spans="1:21" s="27" customFormat="1" ht="27" customHeight="1">
      <c r="A352" s="43" t="s">
        <v>894</v>
      </c>
      <c r="B352" s="24" t="s">
        <v>70</v>
      </c>
      <c r="C352" s="24" t="s">
        <v>71</v>
      </c>
      <c r="D352" s="17" t="s">
        <v>891</v>
      </c>
      <c r="E352" s="26" t="s">
        <v>24</v>
      </c>
      <c r="F352" s="34"/>
      <c r="G352" s="35"/>
      <c r="H352" s="118" t="s">
        <v>1186</v>
      </c>
      <c r="I352" s="16"/>
      <c r="J352" s="5" t="s">
        <v>113</v>
      </c>
      <c r="K352" s="6"/>
      <c r="L352" s="35"/>
      <c r="M352" s="115" t="s">
        <v>1186</v>
      </c>
      <c r="O352" s="5" t="s">
        <v>113</v>
      </c>
      <c r="P352" s="83">
        <v>253.49</v>
      </c>
      <c r="Q352" s="25">
        <v>44067</v>
      </c>
      <c r="R352" s="25">
        <v>44067</v>
      </c>
      <c r="S352" s="83">
        <v>253.49</v>
      </c>
      <c r="T352" s="58" t="s">
        <v>1331</v>
      </c>
      <c r="U352" s="107"/>
    </row>
    <row r="353" spans="1:21" s="27" customFormat="1" ht="27" customHeight="1">
      <c r="A353" s="43" t="s">
        <v>895</v>
      </c>
      <c r="B353" s="24" t="s">
        <v>70</v>
      </c>
      <c r="C353" s="24" t="s">
        <v>71</v>
      </c>
      <c r="D353" s="17" t="s">
        <v>891</v>
      </c>
      <c r="E353" s="26" t="s">
        <v>24</v>
      </c>
      <c r="F353" s="34"/>
      <c r="G353" s="35"/>
      <c r="H353" s="118" t="s">
        <v>1194</v>
      </c>
      <c r="I353" s="14"/>
      <c r="J353" s="5" t="s">
        <v>146</v>
      </c>
      <c r="K353" s="6"/>
      <c r="L353" s="35"/>
      <c r="M353" s="115" t="s">
        <v>1194</v>
      </c>
      <c r="O353" s="5" t="s">
        <v>146</v>
      </c>
      <c r="P353" s="83">
        <v>4034.07</v>
      </c>
      <c r="Q353" s="25">
        <v>44067</v>
      </c>
      <c r="R353" s="25">
        <v>44067</v>
      </c>
      <c r="S353" s="83">
        <v>4034.07</v>
      </c>
      <c r="T353" s="58" t="s">
        <v>1331</v>
      </c>
      <c r="U353" s="107"/>
    </row>
    <row r="354" spans="1:21" s="27" customFormat="1" ht="27" customHeight="1">
      <c r="A354" s="43" t="s">
        <v>896</v>
      </c>
      <c r="B354" s="24" t="s">
        <v>70</v>
      </c>
      <c r="C354" s="24" t="s">
        <v>71</v>
      </c>
      <c r="D354" s="17" t="s">
        <v>107</v>
      </c>
      <c r="E354" s="26" t="s">
        <v>24</v>
      </c>
      <c r="F354" s="34"/>
      <c r="G354" s="35"/>
      <c r="H354" s="119" t="s">
        <v>1185</v>
      </c>
      <c r="I354" s="14"/>
      <c r="J354" s="5" t="s">
        <v>108</v>
      </c>
      <c r="K354" s="6"/>
      <c r="L354" s="35"/>
      <c r="M354" s="115" t="s">
        <v>1185</v>
      </c>
      <c r="O354" s="5" t="s">
        <v>108</v>
      </c>
      <c r="P354" s="83">
        <v>697.98</v>
      </c>
      <c r="Q354" s="25">
        <v>44067</v>
      </c>
      <c r="R354" s="25">
        <v>44067</v>
      </c>
      <c r="S354" s="83">
        <v>697.98</v>
      </c>
      <c r="T354" s="58" t="s">
        <v>1331</v>
      </c>
      <c r="U354" s="63"/>
    </row>
    <row r="355" spans="1:20" s="27" customFormat="1" ht="27" customHeight="1">
      <c r="A355" s="43" t="s">
        <v>897</v>
      </c>
      <c r="B355" s="24" t="s">
        <v>70</v>
      </c>
      <c r="C355" s="24" t="s">
        <v>71</v>
      </c>
      <c r="D355" s="17" t="s">
        <v>898</v>
      </c>
      <c r="E355" s="26" t="s">
        <v>24</v>
      </c>
      <c r="F355" s="34"/>
      <c r="G355" s="35"/>
      <c r="H355" s="115" t="s">
        <v>1275</v>
      </c>
      <c r="I355" s="14"/>
      <c r="J355" s="5" t="s">
        <v>899</v>
      </c>
      <c r="K355" s="6"/>
      <c r="L355" s="35"/>
      <c r="M355" s="115" t="s">
        <v>1275</v>
      </c>
      <c r="O355" s="5" t="s">
        <v>899</v>
      </c>
      <c r="P355" s="83">
        <v>4064.41</v>
      </c>
      <c r="Q355" s="25">
        <v>44067</v>
      </c>
      <c r="R355" s="25">
        <v>44444</v>
      </c>
      <c r="S355" s="83">
        <v>4064.41</v>
      </c>
      <c r="T355" s="58" t="s">
        <v>1331</v>
      </c>
    </row>
    <row r="356" spans="1:20" s="27" customFormat="1" ht="27" customHeight="1">
      <c r="A356" s="43" t="s">
        <v>900</v>
      </c>
      <c r="B356" s="24" t="s">
        <v>70</v>
      </c>
      <c r="C356" s="24" t="s">
        <v>71</v>
      </c>
      <c r="D356" s="17" t="s">
        <v>241</v>
      </c>
      <c r="E356" s="26" t="s">
        <v>24</v>
      </c>
      <c r="F356" s="34"/>
      <c r="G356" s="35"/>
      <c r="H356" s="119" t="s">
        <v>1205</v>
      </c>
      <c r="I356" s="14"/>
      <c r="J356" s="5" t="s">
        <v>185</v>
      </c>
      <c r="K356" s="6"/>
      <c r="L356" s="35"/>
      <c r="M356" s="115" t="s">
        <v>1205</v>
      </c>
      <c r="O356" s="5" t="s">
        <v>185</v>
      </c>
      <c r="P356" s="114">
        <v>528</v>
      </c>
      <c r="Q356" s="25">
        <v>44067</v>
      </c>
      <c r="R356" s="25">
        <v>44076</v>
      </c>
      <c r="S356" s="83">
        <v>528</v>
      </c>
      <c r="T356" s="58" t="s">
        <v>1331</v>
      </c>
    </row>
    <row r="357" spans="1:20" s="27" customFormat="1" ht="27" customHeight="1">
      <c r="A357" s="43" t="s">
        <v>1016</v>
      </c>
      <c r="B357" s="24" t="s">
        <v>70</v>
      </c>
      <c r="C357" s="24" t="s">
        <v>71</v>
      </c>
      <c r="D357" s="17" t="s">
        <v>901</v>
      </c>
      <c r="E357" s="26" t="s">
        <v>24</v>
      </c>
      <c r="F357" s="34"/>
      <c r="G357" s="35"/>
      <c r="H357" s="24" t="s">
        <v>1276</v>
      </c>
      <c r="I357" s="14"/>
      <c r="J357" s="5" t="s">
        <v>902</v>
      </c>
      <c r="K357" s="6"/>
      <c r="L357" s="35"/>
      <c r="M357" s="24" t="s">
        <v>1276</v>
      </c>
      <c r="O357" s="5" t="s">
        <v>902</v>
      </c>
      <c r="P357" s="83">
        <v>300</v>
      </c>
      <c r="Q357" s="25">
        <v>44070</v>
      </c>
      <c r="R357" s="25">
        <v>44075</v>
      </c>
      <c r="S357" s="83">
        <f>150+150</f>
        <v>300</v>
      </c>
      <c r="T357" s="58" t="s">
        <v>1331</v>
      </c>
    </row>
    <row r="358" spans="1:20" s="27" customFormat="1" ht="27" customHeight="1">
      <c r="A358" s="43" t="s">
        <v>903</v>
      </c>
      <c r="B358" s="24" t="s">
        <v>70</v>
      </c>
      <c r="C358" s="24" t="s">
        <v>71</v>
      </c>
      <c r="D358" s="17" t="s">
        <v>401</v>
      </c>
      <c r="E358" s="26" t="s">
        <v>27</v>
      </c>
      <c r="F358" s="34"/>
      <c r="G358" s="35"/>
      <c r="H358" s="140" t="s">
        <v>1263</v>
      </c>
      <c r="I358" s="14"/>
      <c r="J358" s="5" t="s">
        <v>750</v>
      </c>
      <c r="K358" s="6"/>
      <c r="L358" s="35"/>
      <c r="M358" s="140" t="s">
        <v>1263</v>
      </c>
      <c r="O358" s="5" t="s">
        <v>750</v>
      </c>
      <c r="P358" s="145">
        <v>5586.55</v>
      </c>
      <c r="Q358" s="25">
        <v>44074</v>
      </c>
      <c r="R358" s="25">
        <v>44082</v>
      </c>
      <c r="S358" s="145">
        <v>5586.55</v>
      </c>
      <c r="T358" s="58" t="s">
        <v>1331</v>
      </c>
    </row>
    <row r="359" spans="1:21" s="27" customFormat="1" ht="27" customHeight="1">
      <c r="A359" s="43" t="s">
        <v>904</v>
      </c>
      <c r="B359" s="24" t="s">
        <v>70</v>
      </c>
      <c r="C359" s="24" t="s">
        <v>71</v>
      </c>
      <c r="D359" s="17" t="s">
        <v>236</v>
      </c>
      <c r="E359" s="26" t="s">
        <v>24</v>
      </c>
      <c r="F359" s="34"/>
      <c r="G359" s="35"/>
      <c r="H359" s="115" t="s">
        <v>1174</v>
      </c>
      <c r="I359" s="14"/>
      <c r="J359" s="5" t="s">
        <v>80</v>
      </c>
      <c r="K359" s="6"/>
      <c r="L359" s="35"/>
      <c r="M359" s="115" t="s">
        <v>1174</v>
      </c>
      <c r="O359" s="5" t="s">
        <v>80</v>
      </c>
      <c r="P359" s="83">
        <v>420</v>
      </c>
      <c r="Q359" s="25" t="s">
        <v>905</v>
      </c>
      <c r="R359" s="25">
        <v>44084</v>
      </c>
      <c r="S359" s="83">
        <v>420</v>
      </c>
      <c r="T359" s="58" t="s">
        <v>1331</v>
      </c>
      <c r="U359" s="9"/>
    </row>
    <row r="360" spans="1:21" s="27" customFormat="1" ht="27" customHeight="1">
      <c r="A360" s="43" t="s">
        <v>909</v>
      </c>
      <c r="B360" s="24" t="s">
        <v>70</v>
      </c>
      <c r="C360" s="24" t="s">
        <v>71</v>
      </c>
      <c r="D360" s="17" t="s">
        <v>908</v>
      </c>
      <c r="E360" s="26" t="s">
        <v>24</v>
      </c>
      <c r="F360" s="34"/>
      <c r="G360" s="35"/>
      <c r="H360" s="117" t="s">
        <v>1230</v>
      </c>
      <c r="I360" s="14"/>
      <c r="J360" s="5" t="s">
        <v>333</v>
      </c>
      <c r="K360" s="6"/>
      <c r="L360" s="35"/>
      <c r="M360" s="115" t="s">
        <v>1230</v>
      </c>
      <c r="O360" s="5" t="s">
        <v>333</v>
      </c>
      <c r="P360" s="83">
        <v>312</v>
      </c>
      <c r="Q360" s="25">
        <v>44076</v>
      </c>
      <c r="R360" s="25">
        <v>44084</v>
      </c>
      <c r="S360" s="83">
        <v>312</v>
      </c>
      <c r="T360" s="58" t="s">
        <v>1331</v>
      </c>
      <c r="U360" s="107"/>
    </row>
    <row r="361" spans="1:20" s="27" customFormat="1" ht="27" customHeight="1">
      <c r="A361" s="43" t="s">
        <v>910</v>
      </c>
      <c r="B361" s="24" t="s">
        <v>70</v>
      </c>
      <c r="C361" s="24" t="s">
        <v>71</v>
      </c>
      <c r="D361" s="17" t="s">
        <v>911</v>
      </c>
      <c r="E361" s="26" t="s">
        <v>24</v>
      </c>
      <c r="F361" s="34"/>
      <c r="G361" s="35"/>
      <c r="H361" s="141">
        <v>14983261000</v>
      </c>
      <c r="I361" s="14"/>
      <c r="J361" s="14" t="s">
        <v>950</v>
      </c>
      <c r="K361" s="6"/>
      <c r="L361" s="35"/>
      <c r="M361" s="141">
        <v>14983261000</v>
      </c>
      <c r="O361" s="14" t="s">
        <v>950</v>
      </c>
      <c r="P361" s="83">
        <v>1250</v>
      </c>
      <c r="Q361" s="25">
        <v>44077</v>
      </c>
      <c r="R361" s="25">
        <v>44084</v>
      </c>
      <c r="S361" s="83">
        <v>1250</v>
      </c>
      <c r="T361" s="58" t="s">
        <v>1331</v>
      </c>
    </row>
    <row r="362" spans="1:20" s="27" customFormat="1" ht="27" customHeight="1">
      <c r="A362" s="43" t="s">
        <v>912</v>
      </c>
      <c r="B362" s="24" t="s">
        <v>70</v>
      </c>
      <c r="C362" s="24" t="s">
        <v>71</v>
      </c>
      <c r="D362" s="103" t="s">
        <v>401</v>
      </c>
      <c r="E362" s="26" t="s">
        <v>27</v>
      </c>
      <c r="F362" s="34"/>
      <c r="G362" s="35"/>
      <c r="H362" s="140" t="s">
        <v>1263</v>
      </c>
      <c r="I362" s="14"/>
      <c r="J362" s="5" t="s">
        <v>750</v>
      </c>
      <c r="K362" s="6"/>
      <c r="L362" s="35"/>
      <c r="M362" s="140" t="s">
        <v>1263</v>
      </c>
      <c r="O362" s="5" t="s">
        <v>750</v>
      </c>
      <c r="P362" s="83">
        <v>4558.53</v>
      </c>
      <c r="Q362" s="25">
        <v>44081</v>
      </c>
      <c r="R362" s="25">
        <v>44089</v>
      </c>
      <c r="S362" s="83">
        <v>4558.53</v>
      </c>
      <c r="T362" s="58" t="s">
        <v>1331</v>
      </c>
    </row>
    <row r="363" spans="1:21" s="27" customFormat="1" ht="27" customHeight="1">
      <c r="A363" s="43" t="s">
        <v>913</v>
      </c>
      <c r="B363" s="24" t="s">
        <v>70</v>
      </c>
      <c r="C363" s="24" t="s">
        <v>71</v>
      </c>
      <c r="D363" s="17" t="s">
        <v>680</v>
      </c>
      <c r="E363" s="26" t="s">
        <v>24</v>
      </c>
      <c r="F363" s="34"/>
      <c r="G363" s="35"/>
      <c r="H363" s="117" t="s">
        <v>1230</v>
      </c>
      <c r="I363" s="14"/>
      <c r="J363" s="5" t="s">
        <v>333</v>
      </c>
      <c r="K363" s="6"/>
      <c r="L363" s="35"/>
      <c r="M363" s="115" t="s">
        <v>1230</v>
      </c>
      <c r="O363" s="5" t="s">
        <v>333</v>
      </c>
      <c r="P363" s="83">
        <v>430</v>
      </c>
      <c r="Q363" s="25">
        <v>44081</v>
      </c>
      <c r="R363" s="25" t="s">
        <v>914</v>
      </c>
      <c r="S363" s="83">
        <v>430</v>
      </c>
      <c r="T363" s="58" t="s">
        <v>1331</v>
      </c>
      <c r="U363" s="107"/>
    </row>
    <row r="364" spans="1:20" s="27" customFormat="1" ht="27" customHeight="1">
      <c r="A364" s="43" t="s">
        <v>1062</v>
      </c>
      <c r="B364" s="24" t="s">
        <v>70</v>
      </c>
      <c r="C364" s="24" t="s">
        <v>71</v>
      </c>
      <c r="D364" s="17" t="s">
        <v>172</v>
      </c>
      <c r="E364" s="26" t="s">
        <v>24</v>
      </c>
      <c r="F364" s="34"/>
      <c r="G364" s="35"/>
      <c r="H364" s="118" t="s">
        <v>1194</v>
      </c>
      <c r="I364" s="14"/>
      <c r="J364" s="5" t="s">
        <v>146</v>
      </c>
      <c r="K364" s="6"/>
      <c r="L364" s="35"/>
      <c r="M364" s="115" t="s">
        <v>1194</v>
      </c>
      <c r="O364" s="5" t="s">
        <v>146</v>
      </c>
      <c r="P364" s="83">
        <v>470</v>
      </c>
      <c r="Q364" s="25">
        <v>44082</v>
      </c>
      <c r="R364" s="25">
        <v>44089</v>
      </c>
      <c r="S364" s="83">
        <v>470</v>
      </c>
      <c r="T364" s="58" t="s">
        <v>1331</v>
      </c>
    </row>
    <row r="365" spans="1:20" s="27" customFormat="1" ht="27" customHeight="1">
      <c r="A365" s="43" t="s">
        <v>915</v>
      </c>
      <c r="B365" s="24" t="s">
        <v>70</v>
      </c>
      <c r="C365" s="24" t="s">
        <v>71</v>
      </c>
      <c r="D365" s="17" t="s">
        <v>916</v>
      </c>
      <c r="E365" s="26" t="s">
        <v>24</v>
      </c>
      <c r="F365" s="34"/>
      <c r="G365" s="35"/>
      <c r="H365" s="115" t="s">
        <v>1242</v>
      </c>
      <c r="I365" s="14"/>
      <c r="J365" s="5" t="s">
        <v>417</v>
      </c>
      <c r="K365" s="6"/>
      <c r="L365" s="35"/>
      <c r="M365" s="115" t="s">
        <v>1242</v>
      </c>
      <c r="O365" s="5" t="s">
        <v>417</v>
      </c>
      <c r="P365" s="83">
        <v>225</v>
      </c>
      <c r="Q365" s="25">
        <v>44082</v>
      </c>
      <c r="R365" s="25">
        <v>44089</v>
      </c>
      <c r="S365" s="83">
        <v>225</v>
      </c>
      <c r="T365" s="58" t="s">
        <v>1331</v>
      </c>
    </row>
    <row r="366" spans="1:20" s="27" customFormat="1" ht="27" customHeight="1">
      <c r="A366" s="43" t="s">
        <v>917</v>
      </c>
      <c r="B366" s="24" t="s">
        <v>70</v>
      </c>
      <c r="C366" s="24" t="s">
        <v>71</v>
      </c>
      <c r="D366" s="17" t="s">
        <v>918</v>
      </c>
      <c r="E366" s="26" t="s">
        <v>24</v>
      </c>
      <c r="F366" s="34"/>
      <c r="G366" s="35"/>
      <c r="H366" s="117" t="s">
        <v>1217</v>
      </c>
      <c r="I366" s="14"/>
      <c r="J366" s="5" t="s">
        <v>254</v>
      </c>
      <c r="K366" s="6"/>
      <c r="L366" s="35"/>
      <c r="M366" s="115" t="s">
        <v>1217</v>
      </c>
      <c r="O366" s="5" t="s">
        <v>254</v>
      </c>
      <c r="P366" s="83">
        <v>630</v>
      </c>
      <c r="Q366" s="25">
        <v>44085</v>
      </c>
      <c r="R366" s="25">
        <v>44094</v>
      </c>
      <c r="S366" s="83">
        <v>630</v>
      </c>
      <c r="T366" s="58" t="s">
        <v>1331</v>
      </c>
    </row>
    <row r="367" spans="1:20" s="27" customFormat="1" ht="27" customHeight="1">
      <c r="A367" s="43" t="s">
        <v>922</v>
      </c>
      <c r="B367" s="24" t="s">
        <v>70</v>
      </c>
      <c r="C367" s="24" t="s">
        <v>71</v>
      </c>
      <c r="D367" s="17" t="s">
        <v>921</v>
      </c>
      <c r="E367" s="26" t="s">
        <v>24</v>
      </c>
      <c r="F367" s="34"/>
      <c r="G367" s="35"/>
      <c r="H367" s="117" t="s">
        <v>1277</v>
      </c>
      <c r="I367" s="14"/>
      <c r="J367" s="5" t="s">
        <v>920</v>
      </c>
      <c r="K367" s="6"/>
      <c r="L367" s="35"/>
      <c r="M367" s="117" t="s">
        <v>1277</v>
      </c>
      <c r="O367" s="5" t="s">
        <v>920</v>
      </c>
      <c r="P367" s="114">
        <v>1800</v>
      </c>
      <c r="Q367" s="25">
        <v>44088</v>
      </c>
      <c r="R367" s="25">
        <v>44105</v>
      </c>
      <c r="S367" s="83">
        <v>1800</v>
      </c>
      <c r="T367" s="58" t="s">
        <v>1331</v>
      </c>
    </row>
    <row r="368" spans="1:20" s="27" customFormat="1" ht="27" customHeight="1">
      <c r="A368" s="43" t="s">
        <v>919</v>
      </c>
      <c r="B368" s="24" t="s">
        <v>70</v>
      </c>
      <c r="C368" s="24" t="s">
        <v>71</v>
      </c>
      <c r="D368" s="17" t="s">
        <v>474</v>
      </c>
      <c r="E368" s="26" t="s">
        <v>24</v>
      </c>
      <c r="F368" s="34"/>
      <c r="G368" s="35"/>
      <c r="H368" s="30" t="s">
        <v>1245</v>
      </c>
      <c r="I368" s="14"/>
      <c r="J368" s="5" t="s">
        <v>475</v>
      </c>
      <c r="K368" s="6"/>
      <c r="L368" s="35"/>
      <c r="M368" s="30" t="s">
        <v>1245</v>
      </c>
      <c r="O368" s="5" t="s">
        <v>475</v>
      </c>
      <c r="P368" s="83">
        <v>730.7</v>
      </c>
      <c r="Q368" s="25">
        <v>44088</v>
      </c>
      <c r="R368" s="25">
        <v>44094</v>
      </c>
      <c r="S368" s="83">
        <v>730.7</v>
      </c>
      <c r="T368" s="58" t="s">
        <v>1331</v>
      </c>
    </row>
    <row r="369" spans="1:20" s="27" customFormat="1" ht="27" customHeight="1">
      <c r="A369" s="43" t="s">
        <v>1017</v>
      </c>
      <c r="B369" s="24" t="s">
        <v>70</v>
      </c>
      <c r="C369" s="24" t="s">
        <v>71</v>
      </c>
      <c r="D369" s="17" t="s">
        <v>401</v>
      </c>
      <c r="E369" s="26" t="s">
        <v>27</v>
      </c>
      <c r="F369" s="34"/>
      <c r="G369" s="35"/>
      <c r="H369" s="140" t="s">
        <v>1263</v>
      </c>
      <c r="I369" s="14"/>
      <c r="J369" s="5" t="s">
        <v>750</v>
      </c>
      <c r="K369" s="6"/>
      <c r="L369" s="35"/>
      <c r="M369" s="140" t="s">
        <v>1263</v>
      </c>
      <c r="O369" s="5" t="s">
        <v>750</v>
      </c>
      <c r="P369" s="83">
        <v>5492.93</v>
      </c>
      <c r="Q369" s="25">
        <v>44088</v>
      </c>
      <c r="R369" s="25">
        <v>44096</v>
      </c>
      <c r="S369" s="83">
        <v>5492.93</v>
      </c>
      <c r="T369" s="58" t="s">
        <v>1331</v>
      </c>
    </row>
    <row r="370" spans="1:21" s="27" customFormat="1" ht="27" customHeight="1">
      <c r="A370" s="43" t="s">
        <v>923</v>
      </c>
      <c r="B370" s="24" t="s">
        <v>70</v>
      </c>
      <c r="C370" s="24" t="s">
        <v>71</v>
      </c>
      <c r="D370" s="17" t="s">
        <v>196</v>
      </c>
      <c r="E370" s="26" t="s">
        <v>24</v>
      </c>
      <c r="F370" s="34"/>
      <c r="G370" s="35"/>
      <c r="H370" s="118" t="s">
        <v>1206</v>
      </c>
      <c r="I370" s="14"/>
      <c r="J370" s="5" t="s">
        <v>195</v>
      </c>
      <c r="K370" s="6"/>
      <c r="L370" s="35"/>
      <c r="M370" s="115" t="s">
        <v>1206</v>
      </c>
      <c r="O370" s="5" t="s">
        <v>195</v>
      </c>
      <c r="P370" s="83">
        <v>480.48</v>
      </c>
      <c r="Q370" s="25">
        <v>44088</v>
      </c>
      <c r="R370" s="25">
        <v>44096</v>
      </c>
      <c r="S370" s="83">
        <v>480.48</v>
      </c>
      <c r="T370" s="58" t="s">
        <v>1331</v>
      </c>
      <c r="U370" s="63"/>
    </row>
    <row r="371" spans="1:20" s="27" customFormat="1" ht="27" customHeight="1">
      <c r="A371" s="43" t="s">
        <v>924</v>
      </c>
      <c r="B371" s="24" t="s">
        <v>70</v>
      </c>
      <c r="C371" s="24" t="s">
        <v>71</v>
      </c>
      <c r="D371" s="17" t="s">
        <v>925</v>
      </c>
      <c r="E371" s="26" t="s">
        <v>24</v>
      </c>
      <c r="F371" s="34"/>
      <c r="G371" s="35"/>
      <c r="H371" s="117" t="s">
        <v>1217</v>
      </c>
      <c r="I371" s="14"/>
      <c r="J371" s="5" t="s">
        <v>254</v>
      </c>
      <c r="K371" s="6"/>
      <c r="L371" s="35"/>
      <c r="M371" s="115" t="s">
        <v>1217</v>
      </c>
      <c r="O371" s="5" t="s">
        <v>254</v>
      </c>
      <c r="P371" s="83">
        <v>2664</v>
      </c>
      <c r="Q371" s="25">
        <v>44089</v>
      </c>
      <c r="R371" s="25">
        <v>44094</v>
      </c>
      <c r="S371" s="83">
        <v>2664</v>
      </c>
      <c r="T371" s="58" t="s">
        <v>1331</v>
      </c>
    </row>
    <row r="372" spans="1:20" s="27" customFormat="1" ht="27" customHeight="1">
      <c r="A372" s="43" t="s">
        <v>927</v>
      </c>
      <c r="B372" s="24" t="s">
        <v>70</v>
      </c>
      <c r="C372" s="24" t="s">
        <v>71</v>
      </c>
      <c r="D372" s="17" t="s">
        <v>926</v>
      </c>
      <c r="E372" s="26" t="s">
        <v>24</v>
      </c>
      <c r="F372" s="34"/>
      <c r="G372" s="35"/>
      <c r="H372" s="120" t="s">
        <v>1272</v>
      </c>
      <c r="I372" s="14"/>
      <c r="J372" s="5" t="s">
        <v>890</v>
      </c>
      <c r="K372" s="6"/>
      <c r="L372" s="35"/>
      <c r="M372" s="120" t="s">
        <v>1272</v>
      </c>
      <c r="O372" s="5" t="s">
        <v>890</v>
      </c>
      <c r="P372" s="83">
        <v>1675</v>
      </c>
      <c r="Q372" s="25">
        <v>44092</v>
      </c>
      <c r="R372" s="25">
        <v>44099</v>
      </c>
      <c r="S372" s="83">
        <v>1675</v>
      </c>
      <c r="T372" s="58" t="s">
        <v>1331</v>
      </c>
    </row>
    <row r="373" spans="1:21" s="27" customFormat="1" ht="27" customHeight="1">
      <c r="A373" s="43" t="s">
        <v>928</v>
      </c>
      <c r="B373" s="24" t="s">
        <v>70</v>
      </c>
      <c r="C373" s="24" t="s">
        <v>71</v>
      </c>
      <c r="D373" s="17" t="s">
        <v>929</v>
      </c>
      <c r="E373" s="26" t="s">
        <v>24</v>
      </c>
      <c r="F373" s="34"/>
      <c r="G373" s="35"/>
      <c r="H373" s="119" t="s">
        <v>1197</v>
      </c>
      <c r="I373" s="14"/>
      <c r="J373" s="5" t="s">
        <v>155</v>
      </c>
      <c r="K373" s="6"/>
      <c r="L373" s="35"/>
      <c r="M373" s="115" t="s">
        <v>1197</v>
      </c>
      <c r="O373" s="5" t="s">
        <v>155</v>
      </c>
      <c r="P373" s="83">
        <v>684.96</v>
      </c>
      <c r="Q373" s="25">
        <v>44095</v>
      </c>
      <c r="R373" s="25">
        <v>44130</v>
      </c>
      <c r="S373" s="83">
        <f>389.12+295.84</f>
        <v>684.96</v>
      </c>
      <c r="T373" s="58" t="s">
        <v>1331</v>
      </c>
      <c r="U373" s="107"/>
    </row>
    <row r="374" spans="1:20" s="27" customFormat="1" ht="27" customHeight="1">
      <c r="A374" s="43" t="s">
        <v>930</v>
      </c>
      <c r="B374" s="24" t="s">
        <v>70</v>
      </c>
      <c r="C374" s="24" t="s">
        <v>71</v>
      </c>
      <c r="D374" s="17" t="s">
        <v>934</v>
      </c>
      <c r="E374" s="26" t="s">
        <v>24</v>
      </c>
      <c r="F374" s="34"/>
      <c r="G374" s="35"/>
      <c r="H374" s="134" t="s">
        <v>1278</v>
      </c>
      <c r="I374" s="14"/>
      <c r="J374" s="5" t="s">
        <v>931</v>
      </c>
      <c r="K374" s="6"/>
      <c r="L374" s="35"/>
      <c r="M374" s="134" t="s">
        <v>1278</v>
      </c>
      <c r="O374" s="5" t="s">
        <v>931</v>
      </c>
      <c r="P374" s="124">
        <v>11623.6</v>
      </c>
      <c r="Q374" s="25">
        <v>44095</v>
      </c>
      <c r="R374" s="25">
        <v>44506</v>
      </c>
      <c r="S374" s="70">
        <f>2817.2</f>
        <v>2817.2</v>
      </c>
      <c r="T374" s="58"/>
    </row>
    <row r="375" spans="1:20" s="27" customFormat="1" ht="27" customHeight="1">
      <c r="A375" s="43" t="s">
        <v>932</v>
      </c>
      <c r="B375" s="24" t="s">
        <v>70</v>
      </c>
      <c r="C375" s="24" t="s">
        <v>71</v>
      </c>
      <c r="D375" s="103" t="s">
        <v>401</v>
      </c>
      <c r="E375" s="26" t="s">
        <v>27</v>
      </c>
      <c r="F375" s="34"/>
      <c r="G375" s="35"/>
      <c r="H375" s="140" t="s">
        <v>1263</v>
      </c>
      <c r="I375" s="14"/>
      <c r="J375" s="5" t="s">
        <v>750</v>
      </c>
      <c r="K375" s="6"/>
      <c r="L375" s="35"/>
      <c r="M375" s="140" t="s">
        <v>1263</v>
      </c>
      <c r="O375" s="5" t="s">
        <v>750</v>
      </c>
      <c r="P375" s="83">
        <v>5492.93</v>
      </c>
      <c r="Q375" s="25">
        <v>44095</v>
      </c>
      <c r="R375" s="25">
        <v>44103</v>
      </c>
      <c r="S375" s="83">
        <v>5492.93</v>
      </c>
      <c r="T375" s="58" t="s">
        <v>1331</v>
      </c>
    </row>
    <row r="376" spans="1:21" s="27" customFormat="1" ht="27" customHeight="1">
      <c r="A376" s="43" t="s">
        <v>933</v>
      </c>
      <c r="B376" s="24" t="s">
        <v>70</v>
      </c>
      <c r="C376" s="24" t="s">
        <v>71</v>
      </c>
      <c r="D376" s="17" t="s">
        <v>172</v>
      </c>
      <c r="E376" s="26" t="s">
        <v>24</v>
      </c>
      <c r="F376" s="34"/>
      <c r="G376" s="35"/>
      <c r="H376" s="117" t="s">
        <v>1222</v>
      </c>
      <c r="I376" s="14"/>
      <c r="J376" s="5" t="s">
        <v>232</v>
      </c>
      <c r="K376" s="6"/>
      <c r="L376" s="35"/>
      <c r="M376" s="115" t="s">
        <v>1222</v>
      </c>
      <c r="O376" s="5" t="s">
        <v>232</v>
      </c>
      <c r="P376" s="83">
        <v>159.01</v>
      </c>
      <c r="Q376" s="25">
        <v>44095</v>
      </c>
      <c r="R376" s="25">
        <v>44095</v>
      </c>
      <c r="S376" s="83">
        <v>159.01</v>
      </c>
      <c r="T376" s="58" t="s">
        <v>1331</v>
      </c>
      <c r="U376" s="107"/>
    </row>
    <row r="377" spans="1:20" s="27" customFormat="1" ht="27" customHeight="1">
      <c r="A377" s="43" t="s">
        <v>935</v>
      </c>
      <c r="B377" s="24" t="s">
        <v>70</v>
      </c>
      <c r="C377" s="24" t="s">
        <v>71</v>
      </c>
      <c r="D377" s="17" t="s">
        <v>936</v>
      </c>
      <c r="E377" s="26" t="s">
        <v>24</v>
      </c>
      <c r="F377" s="34"/>
      <c r="G377" s="35"/>
      <c r="H377" s="137" t="s">
        <v>1279</v>
      </c>
      <c r="I377" s="14"/>
      <c r="J377" s="5" t="s">
        <v>937</v>
      </c>
      <c r="K377" s="6"/>
      <c r="L377" s="35"/>
      <c r="M377" s="137" t="s">
        <v>1279</v>
      </c>
      <c r="O377" s="5" t="s">
        <v>937</v>
      </c>
      <c r="P377" s="124">
        <v>24654.2</v>
      </c>
      <c r="Q377" s="25">
        <v>44095</v>
      </c>
      <c r="R377" s="25">
        <v>44505</v>
      </c>
      <c r="S377" s="70">
        <f>5988.4+4835.7</f>
        <v>10824.099999999999</v>
      </c>
      <c r="T377" s="58"/>
    </row>
    <row r="378" spans="1:21" s="27" customFormat="1" ht="27" customHeight="1">
      <c r="A378" s="43" t="s">
        <v>938</v>
      </c>
      <c r="B378" s="24" t="s">
        <v>70</v>
      </c>
      <c r="C378" s="24" t="s">
        <v>71</v>
      </c>
      <c r="D378" s="17" t="s">
        <v>107</v>
      </c>
      <c r="E378" s="26" t="s">
        <v>24</v>
      </c>
      <c r="H378" s="119" t="s">
        <v>1185</v>
      </c>
      <c r="J378" s="5" t="s">
        <v>108</v>
      </c>
      <c r="M378" s="115" t="s">
        <v>1185</v>
      </c>
      <c r="O378" s="5" t="s">
        <v>108</v>
      </c>
      <c r="P378" s="83">
        <v>535.41</v>
      </c>
      <c r="Q378" s="25">
        <v>44097</v>
      </c>
      <c r="R378" s="25">
        <v>44097</v>
      </c>
      <c r="S378" s="83">
        <v>535.41</v>
      </c>
      <c r="T378" s="58" t="s">
        <v>1331</v>
      </c>
      <c r="U378" s="63"/>
    </row>
    <row r="379" spans="1:20" s="27" customFormat="1" ht="27" customHeight="1">
      <c r="A379" s="43" t="s">
        <v>940</v>
      </c>
      <c r="B379" s="24" t="s">
        <v>70</v>
      </c>
      <c r="C379" s="24" t="s">
        <v>71</v>
      </c>
      <c r="D379" s="17" t="s">
        <v>101</v>
      </c>
      <c r="E379" s="26" t="s">
        <v>24</v>
      </c>
      <c r="F379" s="34"/>
      <c r="G379" s="35"/>
      <c r="H379" s="137" t="s">
        <v>1279</v>
      </c>
      <c r="I379" s="14"/>
      <c r="J379" s="5" t="s">
        <v>102</v>
      </c>
      <c r="K379" s="6"/>
      <c r="L379" s="35"/>
      <c r="M379" s="137" t="s">
        <v>1279</v>
      </c>
      <c r="O379" s="5" t="s">
        <v>102</v>
      </c>
      <c r="P379" s="83">
        <v>326</v>
      </c>
      <c r="Q379" s="25">
        <v>44097</v>
      </c>
      <c r="R379" s="25">
        <v>44099</v>
      </c>
      <c r="S379" s="83">
        <v>326</v>
      </c>
      <c r="T379" s="58" t="s">
        <v>1331</v>
      </c>
    </row>
    <row r="380" spans="1:21" s="27" customFormat="1" ht="27" customHeight="1">
      <c r="A380" s="43" t="s">
        <v>939</v>
      </c>
      <c r="B380" s="24" t="s">
        <v>70</v>
      </c>
      <c r="C380" s="24" t="s">
        <v>71</v>
      </c>
      <c r="D380" s="17" t="s">
        <v>107</v>
      </c>
      <c r="E380" s="26" t="s">
        <v>24</v>
      </c>
      <c r="F380" s="34"/>
      <c r="G380" s="35"/>
      <c r="H380" s="118" t="s">
        <v>1186</v>
      </c>
      <c r="I380" s="16"/>
      <c r="J380" s="5" t="s">
        <v>113</v>
      </c>
      <c r="K380" s="6"/>
      <c r="L380" s="35"/>
      <c r="M380" s="115" t="s">
        <v>1186</v>
      </c>
      <c r="O380" s="5" t="s">
        <v>113</v>
      </c>
      <c r="P380" s="83">
        <v>1313.84</v>
      </c>
      <c r="Q380" s="25">
        <v>44097</v>
      </c>
      <c r="R380" s="25">
        <v>44097</v>
      </c>
      <c r="S380" s="83">
        <v>1313.84</v>
      </c>
      <c r="T380" s="58" t="s">
        <v>1331</v>
      </c>
      <c r="U380" s="107"/>
    </row>
    <row r="381" spans="1:21" s="27" customFormat="1" ht="27" customHeight="1">
      <c r="A381" s="43" t="s">
        <v>941</v>
      </c>
      <c r="B381" s="24" t="s">
        <v>70</v>
      </c>
      <c r="C381" s="24" t="s">
        <v>71</v>
      </c>
      <c r="D381" s="17" t="s">
        <v>107</v>
      </c>
      <c r="E381" s="26" t="s">
        <v>24</v>
      </c>
      <c r="F381" s="34"/>
      <c r="G381" s="35"/>
      <c r="H381" s="118" t="s">
        <v>1192</v>
      </c>
      <c r="I381" s="14"/>
      <c r="J381" s="5" t="s">
        <v>139</v>
      </c>
      <c r="K381" s="6"/>
      <c r="L381" s="35"/>
      <c r="M381" s="115" t="s">
        <v>1192</v>
      </c>
      <c r="O381" s="5" t="s">
        <v>139</v>
      </c>
      <c r="P381" s="83">
        <v>921.23</v>
      </c>
      <c r="Q381" s="25">
        <v>44098</v>
      </c>
      <c r="R381" s="25">
        <v>44098</v>
      </c>
      <c r="S381" s="83">
        <v>921.23</v>
      </c>
      <c r="T381" s="58" t="s">
        <v>1331</v>
      </c>
      <c r="U381" s="107"/>
    </row>
    <row r="382" spans="1:21" s="27" customFormat="1" ht="27" customHeight="1">
      <c r="A382" s="43" t="s">
        <v>942</v>
      </c>
      <c r="B382" s="24" t="s">
        <v>70</v>
      </c>
      <c r="C382" s="24" t="s">
        <v>71</v>
      </c>
      <c r="D382" s="17" t="s">
        <v>151</v>
      </c>
      <c r="E382" s="26" t="s">
        <v>24</v>
      </c>
      <c r="F382" s="34"/>
      <c r="G382" s="35"/>
      <c r="H382" s="120" t="s">
        <v>1198</v>
      </c>
      <c r="I382" s="14"/>
      <c r="J382" s="5" t="s">
        <v>157</v>
      </c>
      <c r="K382" s="6"/>
      <c r="L382" s="35"/>
      <c r="M382" s="115" t="s">
        <v>1198</v>
      </c>
      <c r="O382" s="5" t="s">
        <v>157</v>
      </c>
      <c r="P382" s="83">
        <v>321.34</v>
      </c>
      <c r="Q382" s="25">
        <v>44098</v>
      </c>
      <c r="R382" s="25">
        <v>44098</v>
      </c>
      <c r="S382" s="83">
        <v>321.34</v>
      </c>
      <c r="T382" s="58" t="s">
        <v>1331</v>
      </c>
      <c r="U382" s="107"/>
    </row>
    <row r="383" spans="1:21" s="27" customFormat="1" ht="27" customHeight="1">
      <c r="A383" s="43" t="s">
        <v>943</v>
      </c>
      <c r="B383" s="24" t="s">
        <v>70</v>
      </c>
      <c r="C383" s="24" t="s">
        <v>71</v>
      </c>
      <c r="D383" s="17" t="s">
        <v>107</v>
      </c>
      <c r="E383" s="26" t="s">
        <v>24</v>
      </c>
      <c r="F383" s="34"/>
      <c r="G383" s="35"/>
      <c r="H383" s="118" t="s">
        <v>1194</v>
      </c>
      <c r="I383" s="14"/>
      <c r="J383" s="5" t="s">
        <v>146</v>
      </c>
      <c r="K383" s="6"/>
      <c r="L383" s="35"/>
      <c r="M383" s="115" t="s">
        <v>1194</v>
      </c>
      <c r="O383" s="5" t="s">
        <v>146</v>
      </c>
      <c r="P383" s="83">
        <v>447.3</v>
      </c>
      <c r="Q383" s="25">
        <v>44099</v>
      </c>
      <c r="R383" s="25">
        <v>44099</v>
      </c>
      <c r="S383" s="83">
        <v>447.3</v>
      </c>
      <c r="T383" s="58" t="s">
        <v>1331</v>
      </c>
      <c r="U383" s="107"/>
    </row>
    <row r="384" spans="1:21" s="27" customFormat="1" ht="27" customHeight="1">
      <c r="A384" s="43" t="s">
        <v>944</v>
      </c>
      <c r="B384" s="24" t="s">
        <v>70</v>
      </c>
      <c r="C384" s="24" t="s">
        <v>71</v>
      </c>
      <c r="D384" s="17" t="s">
        <v>124</v>
      </c>
      <c r="E384" s="26" t="s">
        <v>24</v>
      </c>
      <c r="F384" s="34"/>
      <c r="G384" s="35"/>
      <c r="H384" s="118" t="s">
        <v>1194</v>
      </c>
      <c r="I384" s="14"/>
      <c r="J384" s="5" t="s">
        <v>146</v>
      </c>
      <c r="K384" s="6"/>
      <c r="L384" s="35"/>
      <c r="M384" s="115" t="s">
        <v>1194</v>
      </c>
      <c r="O384" s="5" t="s">
        <v>146</v>
      </c>
      <c r="P384" s="83">
        <v>6035.18</v>
      </c>
      <c r="Q384" s="25">
        <v>44099</v>
      </c>
      <c r="R384" s="25">
        <v>44099</v>
      </c>
      <c r="S384" s="83">
        <v>6035.18</v>
      </c>
      <c r="T384" s="58" t="s">
        <v>1331</v>
      </c>
      <c r="U384" s="107"/>
    </row>
    <row r="385" spans="1:21" s="27" customFormat="1" ht="27" customHeight="1">
      <c r="A385" s="43" t="s">
        <v>945</v>
      </c>
      <c r="B385" s="24" t="s">
        <v>70</v>
      </c>
      <c r="C385" s="24" t="s">
        <v>71</v>
      </c>
      <c r="D385" s="17" t="s">
        <v>107</v>
      </c>
      <c r="E385" s="26" t="s">
        <v>24</v>
      </c>
      <c r="F385" s="34"/>
      <c r="G385" s="35"/>
      <c r="H385" s="116" t="s">
        <v>1221</v>
      </c>
      <c r="I385" s="14"/>
      <c r="J385" s="5" t="s">
        <v>284</v>
      </c>
      <c r="K385" s="6"/>
      <c r="L385" s="35"/>
      <c r="M385" s="115" t="s">
        <v>1221</v>
      </c>
      <c r="O385" s="5" t="s">
        <v>284</v>
      </c>
      <c r="P385" s="83">
        <v>180.17</v>
      </c>
      <c r="Q385" s="25">
        <v>44099</v>
      </c>
      <c r="R385" s="25">
        <v>44099</v>
      </c>
      <c r="S385" s="83">
        <f>102+78.17</f>
        <v>180.17000000000002</v>
      </c>
      <c r="T385" s="58" t="s">
        <v>1331</v>
      </c>
      <c r="U385" s="107"/>
    </row>
    <row r="386" spans="1:20" s="27" customFormat="1" ht="27" customHeight="1">
      <c r="A386" s="43" t="s">
        <v>946</v>
      </c>
      <c r="B386" s="24" t="s">
        <v>70</v>
      </c>
      <c r="C386" s="24" t="s">
        <v>71</v>
      </c>
      <c r="D386" s="17" t="s">
        <v>124</v>
      </c>
      <c r="E386" s="26" t="s">
        <v>24</v>
      </c>
      <c r="F386" s="34"/>
      <c r="G386" s="35"/>
      <c r="H386" s="118" t="s">
        <v>1186</v>
      </c>
      <c r="I386" s="16"/>
      <c r="J386" s="5" t="s">
        <v>113</v>
      </c>
      <c r="K386" s="6"/>
      <c r="L386" s="35"/>
      <c r="M386" s="115" t="s">
        <v>1186</v>
      </c>
      <c r="O386" s="5" t="s">
        <v>113</v>
      </c>
      <c r="P386" s="83">
        <v>361.34</v>
      </c>
      <c r="Q386" s="25">
        <v>44102</v>
      </c>
      <c r="R386" s="25">
        <v>44102</v>
      </c>
      <c r="S386" s="83">
        <v>361.34</v>
      </c>
      <c r="T386" s="58" t="s">
        <v>1331</v>
      </c>
    </row>
    <row r="387" spans="1:21" s="27" customFormat="1" ht="27" customHeight="1">
      <c r="A387" s="43" t="s">
        <v>947</v>
      </c>
      <c r="B387" s="24" t="s">
        <v>70</v>
      </c>
      <c r="C387" s="24" t="s">
        <v>71</v>
      </c>
      <c r="D387" s="17" t="s">
        <v>135</v>
      </c>
      <c r="E387" s="26" t="s">
        <v>24</v>
      </c>
      <c r="F387" s="34"/>
      <c r="G387" s="35"/>
      <c r="H387" s="119" t="s">
        <v>1191</v>
      </c>
      <c r="I387" s="14"/>
      <c r="J387" s="5" t="s">
        <v>136</v>
      </c>
      <c r="K387" s="6"/>
      <c r="L387" s="35"/>
      <c r="M387" s="115" t="s">
        <v>1191</v>
      </c>
      <c r="O387" s="5" t="s">
        <v>136</v>
      </c>
      <c r="P387" s="83">
        <v>4171.2</v>
      </c>
      <c r="Q387" s="25">
        <v>44102</v>
      </c>
      <c r="R387" s="25">
        <v>44102</v>
      </c>
      <c r="S387" s="83">
        <v>4171.2</v>
      </c>
      <c r="T387" s="58" t="s">
        <v>1331</v>
      </c>
      <c r="U387" s="107"/>
    </row>
    <row r="388" spans="1:20" s="27" customFormat="1" ht="27" customHeight="1">
      <c r="A388" s="43" t="s">
        <v>948</v>
      </c>
      <c r="B388" s="24" t="s">
        <v>70</v>
      </c>
      <c r="C388" s="24" t="s">
        <v>71</v>
      </c>
      <c r="D388" s="17" t="s">
        <v>401</v>
      </c>
      <c r="E388" s="26" t="s">
        <v>27</v>
      </c>
      <c r="F388" s="34"/>
      <c r="G388" s="35"/>
      <c r="H388" s="140" t="s">
        <v>1263</v>
      </c>
      <c r="I388" s="14"/>
      <c r="J388" s="5" t="s">
        <v>750</v>
      </c>
      <c r="K388" s="6"/>
      <c r="L388" s="35"/>
      <c r="M388" s="140" t="s">
        <v>1263</v>
      </c>
      <c r="O388" s="5" t="s">
        <v>750</v>
      </c>
      <c r="P388" s="83">
        <v>5559.78</v>
      </c>
      <c r="Q388" s="25">
        <v>44102</v>
      </c>
      <c r="R388" s="25">
        <v>44110</v>
      </c>
      <c r="S388" s="83">
        <v>5559.78</v>
      </c>
      <c r="T388" s="58" t="s">
        <v>1331</v>
      </c>
    </row>
    <row r="389" spans="1:21" s="27" customFormat="1" ht="27" customHeight="1">
      <c r="A389" s="43" t="s">
        <v>949</v>
      </c>
      <c r="B389" s="24" t="s">
        <v>70</v>
      </c>
      <c r="C389" s="24" t="s">
        <v>71</v>
      </c>
      <c r="D389" s="17" t="s">
        <v>169</v>
      </c>
      <c r="E389" s="26" t="s">
        <v>24</v>
      </c>
      <c r="F389" s="34"/>
      <c r="G389" s="35"/>
      <c r="H389" s="130" t="s">
        <v>1234</v>
      </c>
      <c r="I389" s="14"/>
      <c r="J389" s="5" t="s">
        <v>380</v>
      </c>
      <c r="K389" s="6"/>
      <c r="L389" s="35"/>
      <c r="M389" s="115" t="s">
        <v>1234</v>
      </c>
      <c r="O389" s="5" t="s">
        <v>380</v>
      </c>
      <c r="P389" s="83">
        <v>717.64</v>
      </c>
      <c r="Q389" s="25">
        <v>44102</v>
      </c>
      <c r="R389" s="25">
        <v>44102</v>
      </c>
      <c r="S389" s="83">
        <v>717.64</v>
      </c>
      <c r="T389" s="58" t="s">
        <v>1331</v>
      </c>
      <c r="U389" s="107"/>
    </row>
    <row r="390" spans="1:21" s="27" customFormat="1" ht="27" customHeight="1">
      <c r="A390" s="98" t="s">
        <v>951</v>
      </c>
      <c r="B390" s="24" t="s">
        <v>70</v>
      </c>
      <c r="C390" s="24" t="s">
        <v>71</v>
      </c>
      <c r="D390" s="17" t="s">
        <v>603</v>
      </c>
      <c r="E390" s="26" t="s">
        <v>24</v>
      </c>
      <c r="F390" s="34"/>
      <c r="G390" s="35"/>
      <c r="H390" s="118" t="s">
        <v>1196</v>
      </c>
      <c r="I390" s="14"/>
      <c r="J390" s="5" t="s">
        <v>152</v>
      </c>
      <c r="K390" s="6"/>
      <c r="L390" s="35"/>
      <c r="M390" s="115" t="s">
        <v>1196</v>
      </c>
      <c r="O390" s="5" t="s">
        <v>152</v>
      </c>
      <c r="P390" s="83">
        <v>422.61</v>
      </c>
      <c r="Q390" s="25">
        <v>44103</v>
      </c>
      <c r="R390" s="25">
        <v>44103</v>
      </c>
      <c r="S390" s="83">
        <v>422.61</v>
      </c>
      <c r="T390" s="58" t="s">
        <v>1331</v>
      </c>
      <c r="U390" s="107"/>
    </row>
    <row r="391" spans="1:20" s="27" customFormat="1" ht="27" customHeight="1">
      <c r="A391" s="43" t="s">
        <v>952</v>
      </c>
      <c r="B391" s="24" t="s">
        <v>70</v>
      </c>
      <c r="C391" s="24" t="s">
        <v>71</v>
      </c>
      <c r="D391" s="17" t="s">
        <v>953</v>
      </c>
      <c r="E391" s="26" t="s">
        <v>24</v>
      </c>
      <c r="F391" s="34"/>
      <c r="G391" s="35"/>
      <c r="H391" s="115" t="s">
        <v>1183</v>
      </c>
      <c r="I391" s="14"/>
      <c r="J391" s="5" t="s">
        <v>954</v>
      </c>
      <c r="K391" s="6"/>
      <c r="L391" s="35"/>
      <c r="M391" s="115" t="s">
        <v>1183</v>
      </c>
      <c r="O391" s="14" t="s">
        <v>105</v>
      </c>
      <c r="P391" s="83">
        <v>602</v>
      </c>
      <c r="Q391" s="25">
        <v>44106</v>
      </c>
      <c r="R391" s="25">
        <v>44109</v>
      </c>
      <c r="S391" s="83">
        <v>602</v>
      </c>
      <c r="T391" s="58" t="s">
        <v>1331</v>
      </c>
    </row>
    <row r="392" spans="1:21" s="27" customFormat="1" ht="27" customHeight="1">
      <c r="A392" s="43" t="s">
        <v>955</v>
      </c>
      <c r="B392" s="24" t="s">
        <v>70</v>
      </c>
      <c r="C392" s="24" t="s">
        <v>71</v>
      </c>
      <c r="D392" s="17" t="s">
        <v>169</v>
      </c>
      <c r="E392" s="26" t="s">
        <v>24</v>
      </c>
      <c r="F392" s="34"/>
      <c r="G392" s="35"/>
      <c r="H392" s="130" t="s">
        <v>1234</v>
      </c>
      <c r="I392" s="14"/>
      <c r="J392" s="5" t="s">
        <v>380</v>
      </c>
      <c r="K392" s="6"/>
      <c r="L392" s="35"/>
      <c r="M392" s="115" t="s">
        <v>1234</v>
      </c>
      <c r="O392" s="5" t="s">
        <v>380</v>
      </c>
      <c r="P392" s="83">
        <v>1127.88</v>
      </c>
      <c r="Q392" s="25">
        <v>44106</v>
      </c>
      <c r="R392" s="25">
        <v>44109</v>
      </c>
      <c r="S392" s="83">
        <v>1127.88</v>
      </c>
      <c r="T392" s="58" t="s">
        <v>1331</v>
      </c>
      <c r="U392" s="107"/>
    </row>
    <row r="393" spans="1:21" s="27" customFormat="1" ht="27" customHeight="1">
      <c r="A393" s="43" t="s">
        <v>956</v>
      </c>
      <c r="B393" s="24" t="s">
        <v>70</v>
      </c>
      <c r="C393" s="24" t="s">
        <v>71</v>
      </c>
      <c r="D393" s="17" t="s">
        <v>172</v>
      </c>
      <c r="E393" s="26" t="s">
        <v>24</v>
      </c>
      <c r="F393" s="34"/>
      <c r="G393" s="35"/>
      <c r="H393" s="118" t="s">
        <v>1186</v>
      </c>
      <c r="I393" s="16"/>
      <c r="J393" s="5" t="s">
        <v>113</v>
      </c>
      <c r="K393" s="6"/>
      <c r="L393" s="35"/>
      <c r="M393" s="115" t="s">
        <v>1186</v>
      </c>
      <c r="O393" s="5" t="s">
        <v>113</v>
      </c>
      <c r="P393" s="83">
        <v>1587.83</v>
      </c>
      <c r="Q393" s="25">
        <v>44106</v>
      </c>
      <c r="R393" s="25">
        <v>44109</v>
      </c>
      <c r="S393" s="83">
        <v>1587.83</v>
      </c>
      <c r="T393" s="58" t="s">
        <v>1331</v>
      </c>
      <c r="U393" s="78"/>
    </row>
    <row r="394" spans="1:20" s="27" customFormat="1" ht="27" customHeight="1">
      <c r="A394" s="43" t="s">
        <v>957</v>
      </c>
      <c r="B394" s="24" t="s">
        <v>70</v>
      </c>
      <c r="C394" s="24" t="s">
        <v>71</v>
      </c>
      <c r="D394" s="17" t="s">
        <v>958</v>
      </c>
      <c r="E394" s="26" t="s">
        <v>24</v>
      </c>
      <c r="F394" s="34"/>
      <c r="G394" s="35"/>
      <c r="H394" s="119" t="s">
        <v>1202</v>
      </c>
      <c r="I394" s="14"/>
      <c r="J394" s="5" t="s">
        <v>175</v>
      </c>
      <c r="K394" s="6"/>
      <c r="L394" s="35"/>
      <c r="M394" s="115" t="s">
        <v>1202</v>
      </c>
      <c r="O394" s="5" t="s">
        <v>175</v>
      </c>
      <c r="P394" s="83">
        <v>660</v>
      </c>
      <c r="Q394" s="25">
        <v>44106</v>
      </c>
      <c r="R394" s="25">
        <v>44109</v>
      </c>
      <c r="S394" s="83">
        <v>660</v>
      </c>
      <c r="T394" s="58" t="s">
        <v>1331</v>
      </c>
    </row>
    <row r="395" spans="1:20" s="27" customFormat="1" ht="27" customHeight="1">
      <c r="A395" s="43" t="s">
        <v>960</v>
      </c>
      <c r="B395" s="24" t="s">
        <v>70</v>
      </c>
      <c r="C395" s="24" t="s">
        <v>71</v>
      </c>
      <c r="D395" s="17" t="s">
        <v>961</v>
      </c>
      <c r="E395" s="26" t="s">
        <v>24</v>
      </c>
      <c r="F395" s="34"/>
      <c r="G395" s="35"/>
      <c r="H395" s="118" t="s">
        <v>1196</v>
      </c>
      <c r="I395" s="14"/>
      <c r="J395" s="5" t="s">
        <v>152</v>
      </c>
      <c r="K395" s="6"/>
      <c r="L395" s="35"/>
      <c r="M395" s="115" t="s">
        <v>1196</v>
      </c>
      <c r="O395" s="5" t="s">
        <v>152</v>
      </c>
      <c r="P395" s="83">
        <v>120</v>
      </c>
      <c r="Q395" s="25">
        <v>44109</v>
      </c>
      <c r="R395" s="25">
        <v>44113</v>
      </c>
      <c r="S395" s="83">
        <v>120</v>
      </c>
      <c r="T395" s="58" t="s">
        <v>1331</v>
      </c>
    </row>
    <row r="396" spans="1:20" s="27" customFormat="1" ht="27" customHeight="1">
      <c r="A396" s="43" t="s">
        <v>959</v>
      </c>
      <c r="B396" s="24" t="s">
        <v>70</v>
      </c>
      <c r="C396" s="24" t="s">
        <v>71</v>
      </c>
      <c r="D396" s="17" t="s">
        <v>181</v>
      </c>
      <c r="E396" s="26" t="s">
        <v>24</v>
      </c>
      <c r="F396" s="34"/>
      <c r="G396" s="35"/>
      <c r="H396" s="119" t="s">
        <v>1204</v>
      </c>
      <c r="I396" s="14"/>
      <c r="J396" s="5" t="s">
        <v>182</v>
      </c>
      <c r="K396" s="6"/>
      <c r="L396" s="35"/>
      <c r="M396" s="115" t="s">
        <v>1204</v>
      </c>
      <c r="O396" s="5" t="s">
        <v>182</v>
      </c>
      <c r="P396" s="83">
        <v>70</v>
      </c>
      <c r="Q396" s="25">
        <v>44109</v>
      </c>
      <c r="R396" s="25">
        <v>44113</v>
      </c>
      <c r="S396" s="83">
        <v>70</v>
      </c>
      <c r="T396" s="58" t="s">
        <v>1331</v>
      </c>
    </row>
    <row r="397" spans="1:20" s="27" customFormat="1" ht="27" customHeight="1">
      <c r="A397" s="43" t="s">
        <v>962</v>
      </c>
      <c r="B397" s="24" t="s">
        <v>70</v>
      </c>
      <c r="C397" s="24" t="s">
        <v>71</v>
      </c>
      <c r="D397" s="17" t="s">
        <v>963</v>
      </c>
      <c r="E397" s="26" t="s">
        <v>24</v>
      </c>
      <c r="F397" s="34"/>
      <c r="G397" s="35"/>
      <c r="H397" s="115" t="s">
        <v>1280</v>
      </c>
      <c r="I397" s="14"/>
      <c r="J397" s="5" t="s">
        <v>1281</v>
      </c>
      <c r="K397" s="6"/>
      <c r="L397" s="35"/>
      <c r="M397" s="115" t="s">
        <v>1280</v>
      </c>
      <c r="O397" s="5" t="s">
        <v>1281</v>
      </c>
      <c r="P397" s="83">
        <v>1250</v>
      </c>
      <c r="Q397" s="25">
        <v>44109</v>
      </c>
      <c r="R397" s="25">
        <v>44113</v>
      </c>
      <c r="S397" s="83">
        <v>1250</v>
      </c>
      <c r="T397" s="58" t="s">
        <v>1331</v>
      </c>
    </row>
    <row r="398" spans="1:20" s="27" customFormat="1" ht="27" customHeight="1">
      <c r="A398" s="43" t="s">
        <v>964</v>
      </c>
      <c r="B398" s="24" t="s">
        <v>70</v>
      </c>
      <c r="C398" s="24" t="s">
        <v>71</v>
      </c>
      <c r="D398" s="17" t="s">
        <v>401</v>
      </c>
      <c r="E398" s="26" t="s">
        <v>27</v>
      </c>
      <c r="F398" s="34"/>
      <c r="G398" s="35"/>
      <c r="H398" s="140" t="s">
        <v>1263</v>
      </c>
      <c r="I398" s="14"/>
      <c r="J398" s="5" t="s">
        <v>750</v>
      </c>
      <c r="K398" s="6"/>
      <c r="L398" s="35"/>
      <c r="M398" s="140" t="s">
        <v>1263</v>
      </c>
      <c r="O398" s="5" t="s">
        <v>750</v>
      </c>
      <c r="P398" s="83">
        <v>5577.78</v>
      </c>
      <c r="Q398" s="25">
        <v>44109</v>
      </c>
      <c r="R398" s="25">
        <v>44117</v>
      </c>
      <c r="S398" s="83">
        <v>5577.78</v>
      </c>
      <c r="T398" s="58" t="s">
        <v>1331</v>
      </c>
    </row>
    <row r="399" spans="1:21" s="27" customFormat="1" ht="27" customHeight="1">
      <c r="A399" s="43" t="s">
        <v>966</v>
      </c>
      <c r="B399" s="24" t="s">
        <v>70</v>
      </c>
      <c r="C399" s="24" t="s">
        <v>71</v>
      </c>
      <c r="D399" s="17" t="s">
        <v>965</v>
      </c>
      <c r="E399" s="26" t="s">
        <v>24</v>
      </c>
      <c r="F399" s="34"/>
      <c r="G399" s="35"/>
      <c r="H399" s="119" t="s">
        <v>1205</v>
      </c>
      <c r="I399" s="14"/>
      <c r="J399" s="5" t="s">
        <v>185</v>
      </c>
      <c r="K399" s="6"/>
      <c r="L399" s="35"/>
      <c r="M399" s="115" t="s">
        <v>1205</v>
      </c>
      <c r="O399" s="5" t="s">
        <v>185</v>
      </c>
      <c r="P399" s="83">
        <v>5315.98</v>
      </c>
      <c r="Q399" s="25">
        <v>44109</v>
      </c>
      <c r="R399" s="25">
        <v>44063</v>
      </c>
      <c r="S399" s="83">
        <v>5315.98</v>
      </c>
      <c r="T399" s="58" t="s">
        <v>1331</v>
      </c>
      <c r="U399" s="135"/>
    </row>
    <row r="400" spans="1:20" s="27" customFormat="1" ht="27" customHeight="1">
      <c r="A400" s="43" t="s">
        <v>967</v>
      </c>
      <c r="B400" s="24" t="s">
        <v>70</v>
      </c>
      <c r="C400" s="24" t="s">
        <v>71</v>
      </c>
      <c r="D400" s="17" t="s">
        <v>969</v>
      </c>
      <c r="E400" s="26" t="s">
        <v>24</v>
      </c>
      <c r="F400" s="34"/>
      <c r="G400" s="35"/>
      <c r="H400" s="120" t="s">
        <v>1282</v>
      </c>
      <c r="I400" s="14"/>
      <c r="J400" s="5" t="s">
        <v>971</v>
      </c>
      <c r="K400" s="6"/>
      <c r="L400" s="35"/>
      <c r="M400" s="120" t="s">
        <v>1282</v>
      </c>
      <c r="O400" s="5" t="s">
        <v>971</v>
      </c>
      <c r="P400" s="83">
        <v>5252.8</v>
      </c>
      <c r="Q400" s="25">
        <v>44110</v>
      </c>
      <c r="R400" s="25">
        <v>44124</v>
      </c>
      <c r="S400" s="83">
        <v>5252.8</v>
      </c>
      <c r="T400" s="58" t="s">
        <v>1331</v>
      </c>
    </row>
    <row r="401" spans="1:20" s="27" customFormat="1" ht="27" customHeight="1">
      <c r="A401" s="43" t="s">
        <v>968</v>
      </c>
      <c r="B401" s="24" t="s">
        <v>70</v>
      </c>
      <c r="C401" s="24" t="s">
        <v>71</v>
      </c>
      <c r="D401" s="17" t="s">
        <v>970</v>
      </c>
      <c r="E401" s="26" t="s">
        <v>24</v>
      </c>
      <c r="F401" s="34"/>
      <c r="G401" s="35"/>
      <c r="H401" s="120" t="s">
        <v>1283</v>
      </c>
      <c r="I401" s="14"/>
      <c r="J401" s="5" t="s">
        <v>972</v>
      </c>
      <c r="K401" s="6"/>
      <c r="L401" s="35"/>
      <c r="M401" s="120" t="s">
        <v>1283</v>
      </c>
      <c r="O401" s="5" t="s">
        <v>972</v>
      </c>
      <c r="P401" s="83">
        <v>1560.4</v>
      </c>
      <c r="Q401" s="25">
        <v>44110</v>
      </c>
      <c r="R401" s="25">
        <v>44124</v>
      </c>
      <c r="S401" s="83">
        <v>1560.4</v>
      </c>
      <c r="T401" s="58" t="s">
        <v>1331</v>
      </c>
    </row>
    <row r="402" spans="1:20" s="27" customFormat="1" ht="27" customHeight="1">
      <c r="A402" s="43" t="s">
        <v>973</v>
      </c>
      <c r="B402" s="24" t="s">
        <v>70</v>
      </c>
      <c r="C402" s="24" t="s">
        <v>71</v>
      </c>
      <c r="D402" s="17" t="s">
        <v>96</v>
      </c>
      <c r="E402" s="26" t="s">
        <v>24</v>
      </c>
      <c r="F402" s="34"/>
      <c r="G402" s="35"/>
      <c r="H402" s="115" t="s">
        <v>1189</v>
      </c>
      <c r="I402" s="14"/>
      <c r="J402" s="5" t="s">
        <v>128</v>
      </c>
      <c r="K402" s="6"/>
      <c r="L402" s="35"/>
      <c r="M402" s="115" t="s">
        <v>1189</v>
      </c>
      <c r="O402" s="5" t="s">
        <v>128</v>
      </c>
      <c r="P402" s="83">
        <v>169.98</v>
      </c>
      <c r="Q402" s="25">
        <v>44112</v>
      </c>
      <c r="R402" s="25">
        <v>44120</v>
      </c>
      <c r="S402" s="83">
        <v>169.98</v>
      </c>
      <c r="T402" s="58" t="s">
        <v>1331</v>
      </c>
    </row>
    <row r="403" spans="1:21" s="27" customFormat="1" ht="27" customHeight="1">
      <c r="A403" s="43" t="s">
        <v>974</v>
      </c>
      <c r="B403" s="24" t="s">
        <v>70</v>
      </c>
      <c r="C403" s="24" t="s">
        <v>71</v>
      </c>
      <c r="D403" s="17" t="s">
        <v>1078</v>
      </c>
      <c r="E403" s="26" t="s">
        <v>24</v>
      </c>
      <c r="F403" s="34"/>
      <c r="G403" s="35"/>
      <c r="H403" s="119" t="s">
        <v>1193</v>
      </c>
      <c r="I403" s="14"/>
      <c r="J403" s="5" t="s">
        <v>143</v>
      </c>
      <c r="K403" s="6"/>
      <c r="L403" s="35"/>
      <c r="M403" s="115" t="s">
        <v>1193</v>
      </c>
      <c r="O403" s="5" t="s">
        <v>143</v>
      </c>
      <c r="P403" s="83">
        <v>550</v>
      </c>
      <c r="Q403" s="25">
        <v>44110</v>
      </c>
      <c r="R403" s="25">
        <v>44475</v>
      </c>
      <c r="S403" s="83">
        <v>550</v>
      </c>
      <c r="T403" s="58" t="s">
        <v>1331</v>
      </c>
      <c r="U403" s="107"/>
    </row>
    <row r="404" spans="1:20" s="27" customFormat="1" ht="27" customHeight="1">
      <c r="A404" s="43" t="s">
        <v>975</v>
      </c>
      <c r="B404" s="24" t="s">
        <v>70</v>
      </c>
      <c r="C404" s="24" t="s">
        <v>71</v>
      </c>
      <c r="D404" s="17" t="s">
        <v>976</v>
      </c>
      <c r="E404" s="26" t="s">
        <v>24</v>
      </c>
      <c r="F404" s="34"/>
      <c r="G404" s="35"/>
      <c r="H404" s="117" t="s">
        <v>1229</v>
      </c>
      <c r="I404" s="14"/>
      <c r="J404" s="5" t="s">
        <v>325</v>
      </c>
      <c r="K404" s="6"/>
      <c r="L404" s="35"/>
      <c r="M404" s="115" t="s">
        <v>1229</v>
      </c>
      <c r="O404" s="5" t="s">
        <v>325</v>
      </c>
      <c r="P404" s="83">
        <v>225</v>
      </c>
      <c r="Q404" s="25">
        <v>44113</v>
      </c>
      <c r="R404" s="25">
        <v>44124</v>
      </c>
      <c r="S404" s="83">
        <v>225</v>
      </c>
      <c r="T404" s="58" t="s">
        <v>1331</v>
      </c>
    </row>
    <row r="405" spans="1:21" s="27" customFormat="1" ht="27" customHeight="1">
      <c r="A405" s="43" t="s">
        <v>977</v>
      </c>
      <c r="B405" s="24" t="s">
        <v>70</v>
      </c>
      <c r="C405" s="24" t="s">
        <v>71</v>
      </c>
      <c r="D405" s="17" t="s">
        <v>196</v>
      </c>
      <c r="E405" s="26" t="s">
        <v>24</v>
      </c>
      <c r="F405" s="34"/>
      <c r="G405" s="35"/>
      <c r="H405" s="118" t="s">
        <v>1206</v>
      </c>
      <c r="I405" s="14"/>
      <c r="J405" s="5" t="s">
        <v>195</v>
      </c>
      <c r="K405" s="6"/>
      <c r="L405" s="35"/>
      <c r="M405" s="115" t="s">
        <v>1206</v>
      </c>
      <c r="O405" s="5" t="s">
        <v>195</v>
      </c>
      <c r="P405" s="83">
        <v>480.48</v>
      </c>
      <c r="Q405" s="25">
        <v>44113</v>
      </c>
      <c r="R405" s="25">
        <v>44124</v>
      </c>
      <c r="S405" s="83">
        <v>480.48</v>
      </c>
      <c r="T405" s="58" t="s">
        <v>1331</v>
      </c>
      <c r="U405" s="63"/>
    </row>
    <row r="406" spans="1:20" s="27" customFormat="1" ht="27" customHeight="1">
      <c r="A406" s="43" t="s">
        <v>978</v>
      </c>
      <c r="B406" s="24" t="s">
        <v>70</v>
      </c>
      <c r="C406" s="24" t="s">
        <v>71</v>
      </c>
      <c r="D406" s="17" t="s">
        <v>1085</v>
      </c>
      <c r="E406" s="26" t="s">
        <v>27</v>
      </c>
      <c r="F406" s="34"/>
      <c r="G406" s="35"/>
      <c r="H406" s="118" t="s">
        <v>1196</v>
      </c>
      <c r="I406" s="14"/>
      <c r="J406" s="5" t="s">
        <v>152</v>
      </c>
      <c r="K406" s="6"/>
      <c r="L406" s="35"/>
      <c r="M406" s="115" t="s">
        <v>1196</v>
      </c>
      <c r="O406" s="5" t="s">
        <v>152</v>
      </c>
      <c r="P406" s="83">
        <v>588</v>
      </c>
      <c r="Q406" s="25">
        <v>44116</v>
      </c>
      <c r="R406" s="25">
        <v>44116</v>
      </c>
      <c r="S406" s="83">
        <v>588</v>
      </c>
      <c r="T406" s="58" t="s">
        <v>1331</v>
      </c>
    </row>
    <row r="407" spans="1:20" s="27" customFormat="1" ht="27" customHeight="1">
      <c r="A407" s="43" t="s">
        <v>1284</v>
      </c>
      <c r="B407" s="24" t="s">
        <v>70</v>
      </c>
      <c r="C407" s="24" t="s">
        <v>71</v>
      </c>
      <c r="D407" s="17" t="s">
        <v>401</v>
      </c>
      <c r="E407" s="26" t="s">
        <v>27</v>
      </c>
      <c r="F407" s="34"/>
      <c r="G407" s="35"/>
      <c r="H407" s="140" t="s">
        <v>1263</v>
      </c>
      <c r="I407" s="14"/>
      <c r="J407" s="5" t="s">
        <v>750</v>
      </c>
      <c r="K407" s="6"/>
      <c r="L407" s="35"/>
      <c r="M407" s="140" t="s">
        <v>1263</v>
      </c>
      <c r="O407" s="5" t="s">
        <v>750</v>
      </c>
      <c r="P407" s="83">
        <v>5619.78</v>
      </c>
      <c r="Q407" s="25">
        <v>44116</v>
      </c>
      <c r="R407" s="25">
        <v>44124</v>
      </c>
      <c r="S407" s="83">
        <v>5619.78</v>
      </c>
      <c r="T407" s="58" t="s">
        <v>1331</v>
      </c>
    </row>
    <row r="408" spans="1:20" s="27" customFormat="1" ht="27" customHeight="1">
      <c r="A408" s="43" t="s">
        <v>1285</v>
      </c>
      <c r="B408" s="24" t="s">
        <v>70</v>
      </c>
      <c r="C408" s="24" t="s">
        <v>71</v>
      </c>
      <c r="D408" s="17" t="s">
        <v>979</v>
      </c>
      <c r="E408" s="26" t="s">
        <v>24</v>
      </c>
      <c r="F408" s="34"/>
      <c r="G408" s="35"/>
      <c r="H408" s="126">
        <v>15189081001</v>
      </c>
      <c r="I408" s="14"/>
      <c r="J408" s="5" t="s">
        <v>321</v>
      </c>
      <c r="K408" s="6"/>
      <c r="L408" s="35"/>
      <c r="M408" s="115">
        <v>15189081001</v>
      </c>
      <c r="O408" s="5" t="s">
        <v>321</v>
      </c>
      <c r="P408" s="83">
        <v>355</v>
      </c>
      <c r="Q408" s="25">
        <v>44116</v>
      </c>
      <c r="R408" s="25">
        <v>44124</v>
      </c>
      <c r="S408" s="83">
        <v>355</v>
      </c>
      <c r="T408" s="58" t="s">
        <v>1331</v>
      </c>
    </row>
    <row r="409" spans="1:20" s="27" customFormat="1" ht="27" customHeight="1">
      <c r="A409" s="43" t="s">
        <v>980</v>
      </c>
      <c r="B409" s="24" t="s">
        <v>70</v>
      </c>
      <c r="C409" s="24" t="s">
        <v>71</v>
      </c>
      <c r="D409" s="17" t="s">
        <v>981</v>
      </c>
      <c r="E409" s="26" t="s">
        <v>24</v>
      </c>
      <c r="F409" s="34"/>
      <c r="G409" s="35"/>
      <c r="H409" s="115" t="s">
        <v>1273</v>
      </c>
      <c r="I409" s="14"/>
      <c r="J409" s="5" t="s">
        <v>982</v>
      </c>
      <c r="K409" s="6"/>
      <c r="L409" s="35"/>
      <c r="M409" s="115" t="s">
        <v>1273</v>
      </c>
      <c r="O409" s="5" t="s">
        <v>982</v>
      </c>
      <c r="P409" s="83">
        <v>300</v>
      </c>
      <c r="Q409" s="25">
        <v>44116</v>
      </c>
      <c r="R409" s="25">
        <v>44120</v>
      </c>
      <c r="S409" s="83">
        <v>300</v>
      </c>
      <c r="T409" s="58" t="s">
        <v>1331</v>
      </c>
    </row>
    <row r="410" spans="1:20" s="27" customFormat="1" ht="27" customHeight="1">
      <c r="A410" s="43" t="s">
        <v>983</v>
      </c>
      <c r="B410" s="24" t="s">
        <v>70</v>
      </c>
      <c r="C410" s="24" t="s">
        <v>71</v>
      </c>
      <c r="D410" s="17" t="s">
        <v>78</v>
      </c>
      <c r="E410" s="26" t="s">
        <v>24</v>
      </c>
      <c r="F410" s="34"/>
      <c r="G410" s="35"/>
      <c r="H410" s="134" t="s">
        <v>1264</v>
      </c>
      <c r="I410" s="14"/>
      <c r="J410" s="5" t="s">
        <v>759</v>
      </c>
      <c r="K410" s="6"/>
      <c r="L410" s="35"/>
      <c r="M410" s="134" t="s">
        <v>1264</v>
      </c>
      <c r="O410" s="5" t="s">
        <v>759</v>
      </c>
      <c r="P410" s="83">
        <v>504.55</v>
      </c>
      <c r="Q410" s="25">
        <v>44118</v>
      </c>
      <c r="R410" s="25">
        <v>44118</v>
      </c>
      <c r="S410" s="83">
        <v>504.55</v>
      </c>
      <c r="T410" s="58" t="s">
        <v>1331</v>
      </c>
    </row>
    <row r="411" spans="1:21" s="27" customFormat="1" ht="27" customHeight="1">
      <c r="A411" s="43" t="s">
        <v>984</v>
      </c>
      <c r="B411" s="24" t="s">
        <v>70</v>
      </c>
      <c r="C411" s="24" t="s">
        <v>71</v>
      </c>
      <c r="D411" s="17" t="s">
        <v>985</v>
      </c>
      <c r="E411" s="26" t="s">
        <v>24</v>
      </c>
      <c r="F411" s="34"/>
      <c r="G411" s="35"/>
      <c r="H411" s="117" t="s">
        <v>1257</v>
      </c>
      <c r="I411" s="14"/>
      <c r="J411" s="5" t="s">
        <v>656</v>
      </c>
      <c r="K411" s="6"/>
      <c r="L411" s="35"/>
      <c r="M411" s="115" t="s">
        <v>1257</v>
      </c>
      <c r="O411" s="5" t="s">
        <v>990</v>
      </c>
      <c r="P411" s="124">
        <v>39</v>
      </c>
      <c r="Q411" s="25">
        <v>44120</v>
      </c>
      <c r="R411" s="25">
        <v>44123</v>
      </c>
      <c r="S411" s="169">
        <v>39</v>
      </c>
      <c r="T411" s="58" t="s">
        <v>1331</v>
      </c>
      <c r="U411" s="171"/>
    </row>
    <row r="412" spans="1:20" s="27" customFormat="1" ht="27" customHeight="1">
      <c r="A412" s="43" t="s">
        <v>986</v>
      </c>
      <c r="B412" s="24" t="s">
        <v>70</v>
      </c>
      <c r="C412" s="24" t="s">
        <v>71</v>
      </c>
      <c r="D412" s="17" t="s">
        <v>652</v>
      </c>
      <c r="E412" s="26" t="s">
        <v>24</v>
      </c>
      <c r="F412" s="34"/>
      <c r="G412" s="35"/>
      <c r="H412" s="126" t="s">
        <v>1228</v>
      </c>
      <c r="I412" s="14"/>
      <c r="J412" s="5" t="s">
        <v>470</v>
      </c>
      <c r="K412" s="6"/>
      <c r="L412" s="35"/>
      <c r="M412" s="115" t="s">
        <v>1228</v>
      </c>
      <c r="O412" s="5" t="s">
        <v>470</v>
      </c>
      <c r="P412" s="83">
        <v>10800</v>
      </c>
      <c r="Q412" s="25">
        <v>44123</v>
      </c>
      <c r="R412" s="25">
        <v>44129</v>
      </c>
      <c r="S412" s="83">
        <f>1080+4860+4860</f>
        <v>10800</v>
      </c>
      <c r="T412" s="58" t="s">
        <v>1331</v>
      </c>
    </row>
    <row r="413" spans="1:20" s="27" customFormat="1" ht="27" customHeight="1">
      <c r="A413" s="43" t="s">
        <v>987</v>
      </c>
      <c r="B413" s="24" t="s">
        <v>70</v>
      </c>
      <c r="C413" s="24" t="s">
        <v>71</v>
      </c>
      <c r="D413" s="17" t="s">
        <v>989</v>
      </c>
      <c r="E413" s="26" t="s">
        <v>27</v>
      </c>
      <c r="F413" s="34"/>
      <c r="G413" s="35"/>
      <c r="H413" s="134" t="s">
        <v>1286</v>
      </c>
      <c r="I413" s="14"/>
      <c r="J413" s="5" t="s">
        <v>988</v>
      </c>
      <c r="K413" s="6"/>
      <c r="L413" s="35"/>
      <c r="M413" s="134" t="s">
        <v>1286</v>
      </c>
      <c r="O413" s="5" t="s">
        <v>988</v>
      </c>
      <c r="P413" s="124">
        <v>13650</v>
      </c>
      <c r="Q413" s="25">
        <v>44123</v>
      </c>
      <c r="R413" s="25">
        <v>44488</v>
      </c>
      <c r="S413" s="70">
        <f>2506.4+2639</f>
        <v>5145.4</v>
      </c>
      <c r="T413" s="58"/>
    </row>
    <row r="414" spans="1:20" s="27" customFormat="1" ht="27" customHeight="1">
      <c r="A414" s="43" t="s">
        <v>991</v>
      </c>
      <c r="B414" s="24" t="s">
        <v>70</v>
      </c>
      <c r="C414" s="24" t="s">
        <v>71</v>
      </c>
      <c r="D414" s="17" t="s">
        <v>401</v>
      </c>
      <c r="E414" s="26" t="s">
        <v>27</v>
      </c>
      <c r="F414" s="34"/>
      <c r="G414" s="35"/>
      <c r="H414" s="140" t="s">
        <v>1263</v>
      </c>
      <c r="I414" s="14"/>
      <c r="J414" s="5" t="s">
        <v>750</v>
      </c>
      <c r="K414" s="6"/>
      <c r="L414" s="35"/>
      <c r="M414" s="140" t="s">
        <v>1263</v>
      </c>
      <c r="O414" s="5" t="s">
        <v>750</v>
      </c>
      <c r="P414" s="83">
        <v>5541.78</v>
      </c>
      <c r="Q414" s="25">
        <v>44123</v>
      </c>
      <c r="R414" s="25">
        <v>44131</v>
      </c>
      <c r="S414" s="83">
        <v>5541.78</v>
      </c>
      <c r="T414" s="58" t="s">
        <v>1331</v>
      </c>
    </row>
    <row r="415" spans="1:20" s="27" customFormat="1" ht="27" customHeight="1">
      <c r="A415" s="43" t="s">
        <v>992</v>
      </c>
      <c r="B415" s="24" t="s">
        <v>70</v>
      </c>
      <c r="C415" s="24" t="s">
        <v>71</v>
      </c>
      <c r="D415" s="17" t="s">
        <v>172</v>
      </c>
      <c r="E415" s="26" t="s">
        <v>24</v>
      </c>
      <c r="F415" s="34"/>
      <c r="G415" s="35"/>
      <c r="H415" s="146" t="s">
        <v>1044</v>
      </c>
      <c r="I415" s="14"/>
      <c r="J415" s="124" t="s">
        <v>1130</v>
      </c>
      <c r="K415" s="6"/>
      <c r="L415" s="35"/>
      <c r="M415" s="146" t="s">
        <v>1044</v>
      </c>
      <c r="O415" s="124" t="s">
        <v>1130</v>
      </c>
      <c r="P415" s="83">
        <v>4886.89</v>
      </c>
      <c r="Q415" s="25">
        <v>44124</v>
      </c>
      <c r="R415" s="25">
        <v>44129</v>
      </c>
      <c r="S415" s="83">
        <v>4886.89</v>
      </c>
      <c r="T415" s="58" t="s">
        <v>1331</v>
      </c>
    </row>
    <row r="416" spans="1:20" s="27" customFormat="1" ht="27" customHeight="1">
      <c r="A416" s="43" t="s">
        <v>993</v>
      </c>
      <c r="B416" s="24" t="s">
        <v>70</v>
      </c>
      <c r="C416" s="24" t="s">
        <v>71</v>
      </c>
      <c r="D416" s="17" t="s">
        <v>172</v>
      </c>
      <c r="E416" s="26" t="s">
        <v>24</v>
      </c>
      <c r="F416" s="34"/>
      <c r="G416" s="35"/>
      <c r="H416" s="120" t="s">
        <v>1272</v>
      </c>
      <c r="I416" s="14"/>
      <c r="J416" s="5" t="s">
        <v>890</v>
      </c>
      <c r="K416" s="6"/>
      <c r="L416" s="35"/>
      <c r="M416" s="120" t="s">
        <v>1272</v>
      </c>
      <c r="O416" s="5" t="s">
        <v>890</v>
      </c>
      <c r="P416" s="83">
        <v>850</v>
      </c>
      <c r="Q416" s="25">
        <v>44124</v>
      </c>
      <c r="R416" s="25">
        <v>44129</v>
      </c>
      <c r="S416" s="83">
        <v>850</v>
      </c>
      <c r="T416" s="58" t="s">
        <v>1331</v>
      </c>
    </row>
    <row r="417" spans="1:20" s="27" customFormat="1" ht="27" customHeight="1">
      <c r="A417" s="43" t="s">
        <v>994</v>
      </c>
      <c r="B417" s="24" t="s">
        <v>70</v>
      </c>
      <c r="C417" s="24" t="s">
        <v>71</v>
      </c>
      <c r="D417" s="17" t="s">
        <v>172</v>
      </c>
      <c r="E417" s="26" t="s">
        <v>24</v>
      </c>
      <c r="F417" s="34"/>
      <c r="G417" s="35"/>
      <c r="H417" s="118" t="s">
        <v>1186</v>
      </c>
      <c r="I417" s="16"/>
      <c r="J417" s="5" t="s">
        <v>113</v>
      </c>
      <c r="K417" s="6"/>
      <c r="L417" s="35"/>
      <c r="M417" s="115" t="s">
        <v>1186</v>
      </c>
      <c r="O417" s="5" t="s">
        <v>113</v>
      </c>
      <c r="P417" s="83">
        <v>1520.51</v>
      </c>
      <c r="Q417" s="25">
        <v>44124</v>
      </c>
      <c r="R417" s="25">
        <v>44129</v>
      </c>
      <c r="S417" s="83">
        <v>1520.51</v>
      </c>
      <c r="T417" s="58" t="s">
        <v>1331</v>
      </c>
    </row>
    <row r="418" spans="1:21" s="27" customFormat="1" ht="27" customHeight="1">
      <c r="A418" s="43" t="s">
        <v>995</v>
      </c>
      <c r="B418" s="24" t="s">
        <v>70</v>
      </c>
      <c r="C418" s="24" t="s">
        <v>71</v>
      </c>
      <c r="D418" s="17" t="s">
        <v>169</v>
      </c>
      <c r="E418" s="26" t="s">
        <v>24</v>
      </c>
      <c r="F418" s="34"/>
      <c r="G418" s="35"/>
      <c r="H418" s="130" t="s">
        <v>1234</v>
      </c>
      <c r="I418" s="14"/>
      <c r="J418" s="5" t="s">
        <v>380</v>
      </c>
      <c r="K418" s="6"/>
      <c r="L418" s="35"/>
      <c r="M418" s="115" t="s">
        <v>1234</v>
      </c>
      <c r="O418" s="5" t="s">
        <v>380</v>
      </c>
      <c r="P418" s="83">
        <v>542.3</v>
      </c>
      <c r="Q418" s="25">
        <v>44124</v>
      </c>
      <c r="R418" s="25">
        <v>44129</v>
      </c>
      <c r="S418" s="83">
        <v>542.3</v>
      </c>
      <c r="T418" s="58" t="s">
        <v>1331</v>
      </c>
      <c r="U418" s="107"/>
    </row>
    <row r="419" spans="1:20" s="27" customFormat="1" ht="27" customHeight="1">
      <c r="A419" s="43" t="s">
        <v>997</v>
      </c>
      <c r="B419" s="24" t="s">
        <v>70</v>
      </c>
      <c r="C419" s="24" t="s">
        <v>71</v>
      </c>
      <c r="D419" s="17" t="s">
        <v>998</v>
      </c>
      <c r="E419" s="26" t="s">
        <v>24</v>
      </c>
      <c r="F419" s="34"/>
      <c r="G419" s="35"/>
      <c r="H419" s="117" t="s">
        <v>1287</v>
      </c>
      <c r="I419" s="14"/>
      <c r="J419" s="5" t="s">
        <v>999</v>
      </c>
      <c r="K419" s="6"/>
      <c r="L419" s="35"/>
      <c r="M419" s="117" t="s">
        <v>1287</v>
      </c>
      <c r="O419" s="5" t="s">
        <v>999</v>
      </c>
      <c r="P419" s="83">
        <v>641</v>
      </c>
      <c r="Q419" s="25">
        <v>44124</v>
      </c>
      <c r="R419" s="25">
        <v>44129</v>
      </c>
      <c r="S419" s="83">
        <v>641</v>
      </c>
      <c r="T419" s="58" t="s">
        <v>1331</v>
      </c>
    </row>
    <row r="420" spans="1:20" s="27" customFormat="1" ht="27" customHeight="1">
      <c r="A420" s="43" t="s">
        <v>1000</v>
      </c>
      <c r="B420" s="24" t="s">
        <v>70</v>
      </c>
      <c r="C420" s="24" t="s">
        <v>71</v>
      </c>
      <c r="D420" s="17" t="s">
        <v>1001</v>
      </c>
      <c r="E420" s="26" t="s">
        <v>24</v>
      </c>
      <c r="F420" s="34"/>
      <c r="G420" s="35"/>
      <c r="H420" s="129" t="s">
        <v>1225</v>
      </c>
      <c r="I420" s="14"/>
      <c r="J420" s="5" t="s">
        <v>301</v>
      </c>
      <c r="K420" s="6"/>
      <c r="L420" s="35"/>
      <c r="M420" s="115" t="s">
        <v>1225</v>
      </c>
      <c r="O420" s="5" t="s">
        <v>301</v>
      </c>
      <c r="P420" s="83">
        <v>434</v>
      </c>
      <c r="Q420" s="25">
        <v>44126</v>
      </c>
      <c r="R420" s="25">
        <v>44135</v>
      </c>
      <c r="S420" s="83">
        <v>434</v>
      </c>
      <c r="T420" s="58" t="s">
        <v>1331</v>
      </c>
    </row>
    <row r="421" spans="1:20" s="27" customFormat="1" ht="27" customHeight="1">
      <c r="A421" s="43" t="s">
        <v>1002</v>
      </c>
      <c r="B421" s="24" t="s">
        <v>70</v>
      </c>
      <c r="C421" s="24" t="s">
        <v>71</v>
      </c>
      <c r="D421" s="17" t="s">
        <v>1003</v>
      </c>
      <c r="E421" s="26" t="s">
        <v>24</v>
      </c>
      <c r="F421" s="34"/>
      <c r="G421" s="35"/>
      <c r="H421" s="117" t="s">
        <v>1230</v>
      </c>
      <c r="I421" s="14"/>
      <c r="J421" s="5" t="s">
        <v>333</v>
      </c>
      <c r="K421" s="6"/>
      <c r="L421" s="35"/>
      <c r="M421" s="115" t="s">
        <v>1230</v>
      </c>
      <c r="O421" s="5" t="s">
        <v>333</v>
      </c>
      <c r="P421" s="83">
        <v>37.5</v>
      </c>
      <c r="Q421" s="25">
        <v>44126</v>
      </c>
      <c r="R421" s="25">
        <v>44129</v>
      </c>
      <c r="S421" s="83">
        <v>37.5</v>
      </c>
      <c r="T421" s="58" t="s">
        <v>1331</v>
      </c>
    </row>
    <row r="422" spans="1:20" s="27" customFormat="1" ht="27" customHeight="1">
      <c r="A422" s="43" t="s">
        <v>1004</v>
      </c>
      <c r="B422" s="24" t="s">
        <v>70</v>
      </c>
      <c r="C422" s="24" t="s">
        <v>71</v>
      </c>
      <c r="D422" s="17" t="s">
        <v>96</v>
      </c>
      <c r="E422" s="26" t="s">
        <v>24</v>
      </c>
      <c r="F422" s="34"/>
      <c r="G422" s="35"/>
      <c r="H422" s="115" t="s">
        <v>1181</v>
      </c>
      <c r="I422" s="14"/>
      <c r="J422" s="5" t="s">
        <v>756</v>
      </c>
      <c r="K422" s="6"/>
      <c r="L422" s="35"/>
      <c r="M422" s="115" t="s">
        <v>1181</v>
      </c>
      <c r="O422" s="5" t="s">
        <v>756</v>
      </c>
      <c r="P422" s="83">
        <v>284.98</v>
      </c>
      <c r="Q422" s="25">
        <v>44127</v>
      </c>
      <c r="R422" s="25">
        <v>44127</v>
      </c>
      <c r="S422" s="83">
        <v>284.98</v>
      </c>
      <c r="T422" s="58" t="s">
        <v>1331</v>
      </c>
    </row>
    <row r="423" spans="1:20" s="27" customFormat="1" ht="27" customHeight="1">
      <c r="A423" s="43" t="s">
        <v>1005</v>
      </c>
      <c r="B423" s="24" t="s">
        <v>70</v>
      </c>
      <c r="C423" s="24" t="s">
        <v>71</v>
      </c>
      <c r="D423" s="17" t="s">
        <v>159</v>
      </c>
      <c r="E423" s="26" t="s">
        <v>24</v>
      </c>
      <c r="F423" s="34"/>
      <c r="G423" s="35"/>
      <c r="H423" s="120" t="s">
        <v>1233</v>
      </c>
      <c r="I423" s="14"/>
      <c r="J423" s="5" t="s">
        <v>366</v>
      </c>
      <c r="K423" s="6"/>
      <c r="L423" s="35"/>
      <c r="M423" s="120" t="s">
        <v>1233</v>
      </c>
      <c r="O423" s="5" t="s">
        <v>366</v>
      </c>
      <c r="P423" s="83">
        <v>262.57</v>
      </c>
      <c r="Q423" s="25">
        <v>44127</v>
      </c>
      <c r="R423" s="25">
        <v>44127</v>
      </c>
      <c r="S423" s="83">
        <v>262.57</v>
      </c>
      <c r="T423" s="58" t="s">
        <v>1331</v>
      </c>
    </row>
    <row r="424" spans="1:21" s="27" customFormat="1" ht="27" customHeight="1">
      <c r="A424" s="43" t="s">
        <v>1006</v>
      </c>
      <c r="B424" s="24" t="s">
        <v>70</v>
      </c>
      <c r="C424" s="24" t="s">
        <v>71</v>
      </c>
      <c r="D424" s="17" t="s">
        <v>172</v>
      </c>
      <c r="E424" s="26" t="s">
        <v>24</v>
      </c>
      <c r="F424" s="34"/>
      <c r="G424" s="35"/>
      <c r="H424" s="119" t="s">
        <v>1185</v>
      </c>
      <c r="I424" s="14"/>
      <c r="J424" s="5" t="s">
        <v>108</v>
      </c>
      <c r="K424" s="6"/>
      <c r="L424" s="35"/>
      <c r="M424" s="115" t="s">
        <v>1185</v>
      </c>
      <c r="O424" s="5" t="s">
        <v>108</v>
      </c>
      <c r="P424" s="83">
        <v>3929.61</v>
      </c>
      <c r="Q424" s="25">
        <v>44130</v>
      </c>
      <c r="R424" s="25">
        <v>44130</v>
      </c>
      <c r="S424" s="83">
        <v>3929.61</v>
      </c>
      <c r="T424" s="58" t="s">
        <v>1331</v>
      </c>
      <c r="U424" s="135"/>
    </row>
    <row r="425" spans="1:21" s="27" customFormat="1" ht="27" customHeight="1">
      <c r="A425" s="43" t="s">
        <v>1007</v>
      </c>
      <c r="B425" s="24" t="s">
        <v>70</v>
      </c>
      <c r="C425" s="24" t="s">
        <v>71</v>
      </c>
      <c r="D425" s="17" t="s">
        <v>107</v>
      </c>
      <c r="E425" s="26" t="s">
        <v>24</v>
      </c>
      <c r="F425" s="34"/>
      <c r="G425" s="35"/>
      <c r="H425" s="118" t="s">
        <v>1186</v>
      </c>
      <c r="I425" s="16"/>
      <c r="J425" s="5" t="s">
        <v>113</v>
      </c>
      <c r="K425" s="6"/>
      <c r="L425" s="35"/>
      <c r="M425" s="115" t="s">
        <v>1186</v>
      </c>
      <c r="O425" s="5" t="s">
        <v>113</v>
      </c>
      <c r="P425" s="83">
        <v>3685</v>
      </c>
      <c r="Q425" s="25">
        <v>44130</v>
      </c>
      <c r="R425" s="25">
        <v>44130</v>
      </c>
      <c r="S425" s="83">
        <v>3685</v>
      </c>
      <c r="T425" s="58" t="s">
        <v>1331</v>
      </c>
      <c r="U425" s="107"/>
    </row>
    <row r="426" spans="1:21" s="27" customFormat="1" ht="27" customHeight="1">
      <c r="A426" s="43" t="s">
        <v>1008</v>
      </c>
      <c r="B426" s="24" t="s">
        <v>70</v>
      </c>
      <c r="C426" s="24" t="s">
        <v>71</v>
      </c>
      <c r="D426" s="17" t="s">
        <v>135</v>
      </c>
      <c r="E426" s="26" t="s">
        <v>24</v>
      </c>
      <c r="F426" s="34"/>
      <c r="G426" s="35"/>
      <c r="H426" s="119" t="s">
        <v>1191</v>
      </c>
      <c r="I426" s="14"/>
      <c r="J426" s="5" t="s">
        <v>136</v>
      </c>
      <c r="K426" s="6"/>
      <c r="L426" s="35"/>
      <c r="M426" s="115" t="s">
        <v>1191</v>
      </c>
      <c r="O426" s="5" t="s">
        <v>136</v>
      </c>
      <c r="P426" s="83">
        <v>5464.4</v>
      </c>
      <c r="Q426" s="25">
        <v>44130</v>
      </c>
      <c r="R426" s="25">
        <v>44130</v>
      </c>
      <c r="S426" s="83">
        <v>5464.4</v>
      </c>
      <c r="T426" s="58" t="s">
        <v>1331</v>
      </c>
      <c r="U426" s="107"/>
    </row>
    <row r="427" spans="1:20" s="27" customFormat="1" ht="27" customHeight="1">
      <c r="A427" s="43" t="s">
        <v>1022</v>
      </c>
      <c r="B427" s="24" t="s">
        <v>70</v>
      </c>
      <c r="C427" s="24" t="s">
        <v>71</v>
      </c>
      <c r="D427" s="17" t="s">
        <v>401</v>
      </c>
      <c r="E427" s="26" t="s">
        <v>27</v>
      </c>
      <c r="F427" s="34"/>
      <c r="G427" s="35"/>
      <c r="H427" s="140" t="s">
        <v>1263</v>
      </c>
      <c r="I427" s="14"/>
      <c r="J427" s="5" t="s">
        <v>750</v>
      </c>
      <c r="K427" s="6"/>
      <c r="L427" s="35"/>
      <c r="M427" s="140" t="s">
        <v>1263</v>
      </c>
      <c r="O427" s="5" t="s">
        <v>750</v>
      </c>
      <c r="P427" s="83">
        <v>5511.78</v>
      </c>
      <c r="Q427" s="25">
        <v>44130</v>
      </c>
      <c r="R427" s="25">
        <v>44138</v>
      </c>
      <c r="S427" s="83">
        <v>5511.78</v>
      </c>
      <c r="T427" s="58" t="s">
        <v>1331</v>
      </c>
    </row>
    <row r="428" spans="1:20" s="27" customFormat="1" ht="27" customHeight="1">
      <c r="A428" s="43" t="s">
        <v>1009</v>
      </c>
      <c r="B428" s="24" t="s">
        <v>70</v>
      </c>
      <c r="C428" s="24" t="s">
        <v>71</v>
      </c>
      <c r="D428" s="17" t="s">
        <v>107</v>
      </c>
      <c r="E428" s="26" t="s">
        <v>24</v>
      </c>
      <c r="F428" s="34"/>
      <c r="G428" s="35"/>
      <c r="H428" s="118" t="s">
        <v>1192</v>
      </c>
      <c r="I428" s="14"/>
      <c r="J428" s="5" t="s">
        <v>139</v>
      </c>
      <c r="K428" s="6"/>
      <c r="L428" s="35"/>
      <c r="M428" s="115" t="s">
        <v>1192</v>
      </c>
      <c r="O428" s="5" t="s">
        <v>139</v>
      </c>
      <c r="P428" s="83">
        <v>585.33</v>
      </c>
      <c r="Q428" s="25">
        <v>44131</v>
      </c>
      <c r="R428" s="25">
        <v>44131</v>
      </c>
      <c r="S428" s="83">
        <v>585.33</v>
      </c>
      <c r="T428" s="58" t="s">
        <v>1331</v>
      </c>
    </row>
    <row r="429" spans="1:21" s="27" customFormat="1" ht="27" customHeight="1">
      <c r="A429" s="43" t="s">
        <v>1010</v>
      </c>
      <c r="B429" s="24" t="s">
        <v>70</v>
      </c>
      <c r="C429" s="24" t="s">
        <v>71</v>
      </c>
      <c r="D429" s="17" t="s">
        <v>107</v>
      </c>
      <c r="E429" s="26" t="s">
        <v>24</v>
      </c>
      <c r="F429" s="34"/>
      <c r="G429" s="35"/>
      <c r="H429" s="130" t="s">
        <v>1234</v>
      </c>
      <c r="I429" s="14"/>
      <c r="J429" s="5" t="s">
        <v>380</v>
      </c>
      <c r="K429" s="6"/>
      <c r="L429" s="35"/>
      <c r="M429" s="115" t="s">
        <v>1234</v>
      </c>
      <c r="O429" s="5" t="s">
        <v>380</v>
      </c>
      <c r="P429" s="83">
        <v>567.67</v>
      </c>
      <c r="Q429" s="25">
        <v>44131</v>
      </c>
      <c r="R429" s="25">
        <v>44131</v>
      </c>
      <c r="S429" s="83">
        <v>567.67</v>
      </c>
      <c r="T429" s="58" t="s">
        <v>1331</v>
      </c>
      <c r="U429" s="107"/>
    </row>
    <row r="430" spans="1:20" s="27" customFormat="1" ht="27" customHeight="1">
      <c r="A430" s="43" t="s">
        <v>1011</v>
      </c>
      <c r="B430" s="24" t="s">
        <v>70</v>
      </c>
      <c r="C430" s="24" t="s">
        <v>71</v>
      </c>
      <c r="D430" s="17" t="s">
        <v>116</v>
      </c>
      <c r="E430" s="26" t="s">
        <v>24</v>
      </c>
      <c r="F430" s="34"/>
      <c r="G430" s="35"/>
      <c r="H430" s="118" t="s">
        <v>1187</v>
      </c>
      <c r="I430" s="14"/>
      <c r="J430" s="5" t="s">
        <v>117</v>
      </c>
      <c r="K430" s="6"/>
      <c r="L430" s="35"/>
      <c r="M430" s="115" t="s">
        <v>1187</v>
      </c>
      <c r="O430" s="5" t="s">
        <v>117</v>
      </c>
      <c r="P430" s="83">
        <v>620</v>
      </c>
      <c r="Q430" s="25">
        <v>44131</v>
      </c>
      <c r="R430" s="25">
        <v>44131</v>
      </c>
      <c r="S430" s="83">
        <v>620</v>
      </c>
      <c r="T430" s="58" t="s">
        <v>1331</v>
      </c>
    </row>
    <row r="431" spans="1:20" s="27" customFormat="1" ht="27" customHeight="1">
      <c r="A431" s="43" t="s">
        <v>1012</v>
      </c>
      <c r="B431" s="24" t="s">
        <v>70</v>
      </c>
      <c r="C431" s="24" t="s">
        <v>71</v>
      </c>
      <c r="D431" s="17" t="s">
        <v>172</v>
      </c>
      <c r="E431" s="26" t="s">
        <v>24</v>
      </c>
      <c r="F431" s="34"/>
      <c r="G431" s="35"/>
      <c r="H431" s="118" t="s">
        <v>1186</v>
      </c>
      <c r="I431" s="16"/>
      <c r="J431" s="5" t="s">
        <v>113</v>
      </c>
      <c r="K431" s="6"/>
      <c r="L431" s="35"/>
      <c r="M431" s="115" t="s">
        <v>1186</v>
      </c>
      <c r="O431" s="5" t="s">
        <v>113</v>
      </c>
      <c r="P431" s="83">
        <v>2926.96</v>
      </c>
      <c r="Q431" s="25">
        <v>44131</v>
      </c>
      <c r="R431" s="25">
        <v>44131</v>
      </c>
      <c r="S431" s="83">
        <v>2926.96</v>
      </c>
      <c r="T431" s="58" t="s">
        <v>1331</v>
      </c>
    </row>
    <row r="432" spans="1:21" s="27" customFormat="1" ht="27" customHeight="1">
      <c r="A432" s="43" t="s">
        <v>1019</v>
      </c>
      <c r="B432" s="24" t="s">
        <v>70</v>
      </c>
      <c r="C432" s="24" t="s">
        <v>71</v>
      </c>
      <c r="D432" s="17" t="s">
        <v>159</v>
      </c>
      <c r="E432" s="26" t="s">
        <v>24</v>
      </c>
      <c r="F432" s="34"/>
      <c r="G432" s="35"/>
      <c r="H432" s="118" t="s">
        <v>1196</v>
      </c>
      <c r="I432" s="14"/>
      <c r="J432" s="5" t="s">
        <v>152</v>
      </c>
      <c r="K432" s="6"/>
      <c r="L432" s="35"/>
      <c r="M432" s="115" t="s">
        <v>1196</v>
      </c>
      <c r="O432" s="5" t="s">
        <v>152</v>
      </c>
      <c r="P432" s="83">
        <v>117.31</v>
      </c>
      <c r="Q432" s="25">
        <v>44132</v>
      </c>
      <c r="R432" s="25">
        <v>44132</v>
      </c>
      <c r="S432" s="83">
        <v>117.31</v>
      </c>
      <c r="T432" s="58" t="s">
        <v>1331</v>
      </c>
      <c r="U432" s="107"/>
    </row>
    <row r="433" spans="1:20" s="27" customFormat="1" ht="27" customHeight="1">
      <c r="A433" s="43" t="s">
        <v>1020</v>
      </c>
      <c r="B433" s="24" t="s">
        <v>70</v>
      </c>
      <c r="C433" s="24" t="s">
        <v>71</v>
      </c>
      <c r="D433" s="17" t="s">
        <v>151</v>
      </c>
      <c r="E433" s="26" t="s">
        <v>24</v>
      </c>
      <c r="F433" s="34"/>
      <c r="G433" s="35"/>
      <c r="H433" s="120" t="s">
        <v>1198</v>
      </c>
      <c r="I433" s="14"/>
      <c r="J433" s="5" t="s">
        <v>157</v>
      </c>
      <c r="K433" s="6"/>
      <c r="L433" s="35"/>
      <c r="M433" s="115" t="s">
        <v>1198</v>
      </c>
      <c r="O433" s="5" t="s">
        <v>157</v>
      </c>
      <c r="P433" s="83">
        <v>529.36</v>
      </c>
      <c r="Q433" s="25">
        <v>44132</v>
      </c>
      <c r="R433" s="25">
        <v>44132</v>
      </c>
      <c r="S433" s="83">
        <v>529.36</v>
      </c>
      <c r="T433" s="58" t="s">
        <v>1331</v>
      </c>
    </row>
    <row r="434" spans="1:21" s="27" customFormat="1" ht="27" customHeight="1">
      <c r="A434" s="43" t="s">
        <v>1023</v>
      </c>
      <c r="B434" s="24" t="s">
        <v>70</v>
      </c>
      <c r="C434" s="24" t="s">
        <v>71</v>
      </c>
      <c r="D434" s="17" t="s">
        <v>419</v>
      </c>
      <c r="E434" s="26" t="s">
        <v>24</v>
      </c>
      <c r="F434" s="34"/>
      <c r="G434" s="35"/>
      <c r="H434" s="115" t="s">
        <v>1243</v>
      </c>
      <c r="I434" s="14"/>
      <c r="J434" s="5" t="s">
        <v>420</v>
      </c>
      <c r="K434" s="6"/>
      <c r="L434" s="35"/>
      <c r="M434" s="115" t="s">
        <v>1243</v>
      </c>
      <c r="O434" s="5" t="s">
        <v>420</v>
      </c>
      <c r="P434" s="83">
        <v>3110.04</v>
      </c>
      <c r="Q434" s="25">
        <v>44133</v>
      </c>
      <c r="R434" s="25">
        <v>44134</v>
      </c>
      <c r="S434" s="83">
        <v>3110.04</v>
      </c>
      <c r="T434" s="58" t="s">
        <v>1331</v>
      </c>
      <c r="U434" s="9"/>
    </row>
    <row r="435" spans="1:21" s="27" customFormat="1" ht="27" customHeight="1">
      <c r="A435" s="43" t="s">
        <v>1024</v>
      </c>
      <c r="B435" s="24" t="s">
        <v>70</v>
      </c>
      <c r="C435" s="24" t="s">
        <v>71</v>
      </c>
      <c r="D435" s="17" t="s">
        <v>172</v>
      </c>
      <c r="E435" s="26" t="s">
        <v>24</v>
      </c>
      <c r="F435" s="34"/>
      <c r="G435" s="35"/>
      <c r="H435" s="118" t="s">
        <v>1194</v>
      </c>
      <c r="I435" s="14"/>
      <c r="J435" s="5" t="s">
        <v>146</v>
      </c>
      <c r="K435" s="6"/>
      <c r="L435" s="35"/>
      <c r="M435" s="115" t="s">
        <v>1194</v>
      </c>
      <c r="O435" s="5" t="s">
        <v>146</v>
      </c>
      <c r="P435" s="83">
        <v>1179</v>
      </c>
      <c r="Q435" s="25">
        <v>44133</v>
      </c>
      <c r="R435" s="25">
        <v>44133</v>
      </c>
      <c r="S435" s="83">
        <v>1179</v>
      </c>
      <c r="T435" s="58" t="s">
        <v>1331</v>
      </c>
      <c r="U435" s="107"/>
    </row>
    <row r="436" spans="1:20" s="27" customFormat="1" ht="27" customHeight="1">
      <c r="A436" s="43" t="s">
        <v>1025</v>
      </c>
      <c r="B436" s="24" t="s">
        <v>70</v>
      </c>
      <c r="C436" s="24" t="s">
        <v>71</v>
      </c>
      <c r="D436" s="17" t="s">
        <v>107</v>
      </c>
      <c r="E436" s="26" t="s">
        <v>24</v>
      </c>
      <c r="F436" s="34"/>
      <c r="G436" s="35"/>
      <c r="H436" s="119" t="s">
        <v>1185</v>
      </c>
      <c r="I436" s="14"/>
      <c r="J436" s="5" t="s">
        <v>108</v>
      </c>
      <c r="K436" s="6"/>
      <c r="L436" s="35"/>
      <c r="M436" s="115" t="s">
        <v>1185</v>
      </c>
      <c r="O436" s="5" t="s">
        <v>108</v>
      </c>
      <c r="P436" s="83">
        <v>210.96</v>
      </c>
      <c r="Q436" s="25">
        <v>44133</v>
      </c>
      <c r="R436" s="25">
        <v>44133</v>
      </c>
      <c r="S436" s="83">
        <v>210.96</v>
      </c>
      <c r="T436" s="58" t="s">
        <v>1331</v>
      </c>
    </row>
    <row r="437" spans="1:21" s="27" customFormat="1" ht="27" customHeight="1">
      <c r="A437" s="43" t="s">
        <v>1026</v>
      </c>
      <c r="B437" s="24" t="s">
        <v>70</v>
      </c>
      <c r="C437" s="24" t="s">
        <v>71</v>
      </c>
      <c r="D437" s="17" t="s">
        <v>196</v>
      </c>
      <c r="E437" s="26" t="s">
        <v>24</v>
      </c>
      <c r="F437" s="34"/>
      <c r="G437" s="35"/>
      <c r="H437" s="118" t="s">
        <v>1206</v>
      </c>
      <c r="I437" s="14"/>
      <c r="J437" s="5" t="s">
        <v>195</v>
      </c>
      <c r="K437" s="6"/>
      <c r="L437" s="35"/>
      <c r="M437" s="115" t="s">
        <v>1206</v>
      </c>
      <c r="O437" s="5" t="s">
        <v>195</v>
      </c>
      <c r="P437" s="83">
        <v>480.48</v>
      </c>
      <c r="Q437" s="25">
        <v>44133</v>
      </c>
      <c r="R437" s="25">
        <v>44134</v>
      </c>
      <c r="S437" s="83">
        <v>480.48</v>
      </c>
      <c r="T437" s="58" t="s">
        <v>1331</v>
      </c>
      <c r="U437" s="63"/>
    </row>
    <row r="438" spans="1:20" s="27" customFormat="1" ht="27" customHeight="1" thickBot="1">
      <c r="A438" s="43" t="s">
        <v>1027</v>
      </c>
      <c r="B438" s="24" t="s">
        <v>70</v>
      </c>
      <c r="C438" s="24" t="s">
        <v>71</v>
      </c>
      <c r="D438" s="17" t="s">
        <v>101</v>
      </c>
      <c r="E438" s="26" t="s">
        <v>24</v>
      </c>
      <c r="F438" s="34"/>
      <c r="G438" s="35"/>
      <c r="H438" s="115" t="s">
        <v>1182</v>
      </c>
      <c r="I438" s="14"/>
      <c r="J438" s="5" t="s">
        <v>102</v>
      </c>
      <c r="K438" s="6"/>
      <c r="L438" s="35"/>
      <c r="M438" s="115" t="s">
        <v>1182</v>
      </c>
      <c r="O438" s="5" t="s">
        <v>102</v>
      </c>
      <c r="P438" s="83">
        <v>326</v>
      </c>
      <c r="Q438" s="25">
        <v>44133</v>
      </c>
      <c r="R438" s="25">
        <v>44134</v>
      </c>
      <c r="S438" s="83">
        <v>326</v>
      </c>
      <c r="T438" s="58" t="s">
        <v>1331</v>
      </c>
    </row>
    <row r="439" spans="1:20" s="27" customFormat="1" ht="27" customHeight="1" thickBot="1">
      <c r="A439" s="43" t="s">
        <v>1029</v>
      </c>
      <c r="B439" s="24" t="s">
        <v>70</v>
      </c>
      <c r="C439" s="24" t="s">
        <v>71</v>
      </c>
      <c r="D439" s="17" t="s">
        <v>1028</v>
      </c>
      <c r="E439" s="26" t="s">
        <v>13</v>
      </c>
      <c r="F439" s="34"/>
      <c r="G439" s="35"/>
      <c r="H439" s="147" t="s">
        <v>1032</v>
      </c>
      <c r="I439" s="14"/>
      <c r="J439" s="5" t="s">
        <v>1030</v>
      </c>
      <c r="K439" s="6"/>
      <c r="L439" s="35"/>
      <c r="M439" s="148" t="s">
        <v>1034</v>
      </c>
      <c r="O439" s="5" t="s">
        <v>1031</v>
      </c>
      <c r="P439" s="95">
        <v>396193.9</v>
      </c>
      <c r="Q439" s="25">
        <v>44117</v>
      </c>
      <c r="R439" s="25">
        <v>45578</v>
      </c>
      <c r="S439" s="95"/>
      <c r="T439" s="58"/>
    </row>
    <row r="440" spans="1:20" s="27" customFormat="1" ht="27" customHeight="1" thickBot="1">
      <c r="A440" s="43" t="s">
        <v>1029</v>
      </c>
      <c r="B440" s="24" t="s">
        <v>70</v>
      </c>
      <c r="C440" s="24" t="s">
        <v>71</v>
      </c>
      <c r="D440" s="17" t="s">
        <v>1028</v>
      </c>
      <c r="E440" s="26" t="s">
        <v>13</v>
      </c>
      <c r="F440" s="34"/>
      <c r="G440" s="35"/>
      <c r="H440" s="149" t="s">
        <v>1033</v>
      </c>
      <c r="I440" s="14"/>
      <c r="J440" s="5" t="s">
        <v>1124</v>
      </c>
      <c r="K440" s="6"/>
      <c r="L440" s="35"/>
      <c r="M440" s="148" t="s">
        <v>1034</v>
      </c>
      <c r="O440" s="5" t="s">
        <v>1031</v>
      </c>
      <c r="P440" s="95">
        <v>396193.9</v>
      </c>
      <c r="Q440" s="25">
        <v>44117</v>
      </c>
      <c r="R440" s="25">
        <v>45578</v>
      </c>
      <c r="S440" s="95"/>
      <c r="T440" s="58"/>
    </row>
    <row r="441" spans="1:20" s="27" customFormat="1" ht="27" customHeight="1">
      <c r="A441" s="43" t="s">
        <v>1029</v>
      </c>
      <c r="B441" s="24" t="s">
        <v>70</v>
      </c>
      <c r="C441" s="24" t="s">
        <v>71</v>
      </c>
      <c r="D441" s="17" t="s">
        <v>1028</v>
      </c>
      <c r="E441" s="26" t="s">
        <v>13</v>
      </c>
      <c r="F441" s="34"/>
      <c r="G441" s="35"/>
      <c r="H441" s="148" t="s">
        <v>1034</v>
      </c>
      <c r="I441" s="14"/>
      <c r="J441" s="5" t="s">
        <v>1031</v>
      </c>
      <c r="K441" s="6"/>
      <c r="L441" s="35"/>
      <c r="M441" s="148" t="s">
        <v>1034</v>
      </c>
      <c r="O441" s="5" t="s">
        <v>1031</v>
      </c>
      <c r="P441" s="124">
        <v>396193.9</v>
      </c>
      <c r="Q441" s="25">
        <v>44117</v>
      </c>
      <c r="R441" s="25">
        <v>45578</v>
      </c>
      <c r="S441" s="70">
        <f>8045.7+24137.1</f>
        <v>32182.8</v>
      </c>
      <c r="T441" s="58"/>
    </row>
    <row r="442" spans="1:21" s="27" customFormat="1" ht="27" customHeight="1">
      <c r="A442" s="43" t="s">
        <v>1035</v>
      </c>
      <c r="B442" s="24" t="s">
        <v>70</v>
      </c>
      <c r="C442" s="24" t="s">
        <v>71</v>
      </c>
      <c r="D442" s="17" t="s">
        <v>473</v>
      </c>
      <c r="E442" s="26" t="s">
        <v>24</v>
      </c>
      <c r="F442" s="34"/>
      <c r="G442" s="35"/>
      <c r="H442" s="117" t="s">
        <v>1230</v>
      </c>
      <c r="I442" s="14"/>
      <c r="J442" s="5" t="s">
        <v>333</v>
      </c>
      <c r="K442" s="6"/>
      <c r="L442" s="35"/>
      <c r="M442" s="115" t="s">
        <v>1230</v>
      </c>
      <c r="O442" s="5" t="s">
        <v>333</v>
      </c>
      <c r="P442" s="83">
        <v>408</v>
      </c>
      <c r="Q442" s="25">
        <v>44134</v>
      </c>
      <c r="R442" s="25">
        <v>44137</v>
      </c>
      <c r="S442" s="83">
        <v>408</v>
      </c>
      <c r="T442" s="58" t="s">
        <v>1331</v>
      </c>
      <c r="U442" s="107"/>
    </row>
    <row r="443" spans="1:20" s="27" customFormat="1" ht="27" customHeight="1">
      <c r="A443" s="43" t="s">
        <v>1036</v>
      </c>
      <c r="B443" s="24" t="s">
        <v>70</v>
      </c>
      <c r="C443" s="24" t="s">
        <v>71</v>
      </c>
      <c r="D443" s="17" t="s">
        <v>78</v>
      </c>
      <c r="E443" s="26" t="s">
        <v>24</v>
      </c>
      <c r="F443" s="34"/>
      <c r="G443" s="35"/>
      <c r="H443" s="115" t="s">
        <v>1176</v>
      </c>
      <c r="I443" s="14"/>
      <c r="J443" s="5" t="s">
        <v>81</v>
      </c>
      <c r="K443" s="6"/>
      <c r="L443" s="35"/>
      <c r="M443" s="115" t="s">
        <v>1176</v>
      </c>
      <c r="O443" s="5" t="s">
        <v>81</v>
      </c>
      <c r="P443" s="83">
        <v>90.16</v>
      </c>
      <c r="Q443" s="25">
        <v>44137</v>
      </c>
      <c r="R443" s="25">
        <v>44137</v>
      </c>
      <c r="S443" s="83">
        <v>90.16</v>
      </c>
      <c r="T443" s="58" t="s">
        <v>1331</v>
      </c>
    </row>
    <row r="444" spans="1:21" s="27" customFormat="1" ht="27" customHeight="1">
      <c r="A444" s="43" t="s">
        <v>1037</v>
      </c>
      <c r="B444" s="24" t="s">
        <v>70</v>
      </c>
      <c r="C444" s="24" t="s">
        <v>71</v>
      </c>
      <c r="D444" s="17" t="s">
        <v>680</v>
      </c>
      <c r="E444" s="26" t="s">
        <v>24</v>
      </c>
      <c r="F444" s="34"/>
      <c r="G444" s="35"/>
      <c r="H444" s="117" t="s">
        <v>1230</v>
      </c>
      <c r="I444" s="14"/>
      <c r="J444" s="5" t="s">
        <v>333</v>
      </c>
      <c r="K444" s="6"/>
      <c r="L444" s="35"/>
      <c r="M444" s="115" t="s">
        <v>1230</v>
      </c>
      <c r="O444" s="5" t="s">
        <v>333</v>
      </c>
      <c r="P444" s="83">
        <v>750</v>
      </c>
      <c r="Q444" s="25">
        <v>44137</v>
      </c>
      <c r="R444" s="25">
        <v>44140</v>
      </c>
      <c r="S444" s="83">
        <v>750</v>
      </c>
      <c r="T444" s="58" t="s">
        <v>1331</v>
      </c>
      <c r="U444" s="107"/>
    </row>
    <row r="445" spans="1:20" s="27" customFormat="1" ht="27" customHeight="1">
      <c r="A445" s="43" t="s">
        <v>1038</v>
      </c>
      <c r="B445" s="24" t="s">
        <v>70</v>
      </c>
      <c r="C445" s="24" t="s">
        <v>71</v>
      </c>
      <c r="D445" s="17" t="s">
        <v>401</v>
      </c>
      <c r="E445" s="5" t="s">
        <v>27</v>
      </c>
      <c r="F445" s="34"/>
      <c r="G445" s="35"/>
      <c r="H445" s="140" t="s">
        <v>1263</v>
      </c>
      <c r="I445" s="14"/>
      <c r="J445" s="5" t="s">
        <v>750</v>
      </c>
      <c r="K445" s="6"/>
      <c r="L445" s="35"/>
      <c r="M445" s="140" t="s">
        <v>1263</v>
      </c>
      <c r="O445" s="5" t="s">
        <v>750</v>
      </c>
      <c r="P445" s="83">
        <v>5583.78</v>
      </c>
      <c r="Q445" s="25">
        <v>44137</v>
      </c>
      <c r="R445" s="25">
        <v>44145</v>
      </c>
      <c r="S445" s="83">
        <v>5583.78</v>
      </c>
      <c r="T445" s="58" t="s">
        <v>1331</v>
      </c>
    </row>
    <row r="446" spans="1:21" s="27" customFormat="1" ht="27" customHeight="1">
      <c r="A446" s="43" t="s">
        <v>1039</v>
      </c>
      <c r="B446" s="24" t="s">
        <v>70</v>
      </c>
      <c r="C446" s="24" t="s">
        <v>71</v>
      </c>
      <c r="D446" s="17" t="s">
        <v>172</v>
      </c>
      <c r="E446" s="26" t="s">
        <v>24</v>
      </c>
      <c r="F446" s="34"/>
      <c r="G446" s="35"/>
      <c r="H446" s="119" t="s">
        <v>1185</v>
      </c>
      <c r="I446" s="14"/>
      <c r="J446" s="5" t="s">
        <v>108</v>
      </c>
      <c r="K446" s="6"/>
      <c r="L446" s="35"/>
      <c r="M446" s="115" t="s">
        <v>1185</v>
      </c>
      <c r="O446" s="5" t="s">
        <v>108</v>
      </c>
      <c r="P446" s="83">
        <v>10658.04</v>
      </c>
      <c r="Q446" s="25">
        <v>44137</v>
      </c>
      <c r="R446" s="25">
        <v>44145</v>
      </c>
      <c r="S446" s="83">
        <v>10658.04</v>
      </c>
      <c r="T446" s="58" t="s">
        <v>1331</v>
      </c>
      <c r="U446" s="135"/>
    </row>
    <row r="447" spans="1:20" s="27" customFormat="1" ht="27" customHeight="1">
      <c r="A447" s="43" t="s">
        <v>1040</v>
      </c>
      <c r="B447" s="24" t="s">
        <v>70</v>
      </c>
      <c r="C447" s="24" t="s">
        <v>71</v>
      </c>
      <c r="D447" s="17" t="s">
        <v>172</v>
      </c>
      <c r="E447" s="26" t="s">
        <v>24</v>
      </c>
      <c r="F447" s="34"/>
      <c r="G447" s="35"/>
      <c r="H447" s="120" t="s">
        <v>1272</v>
      </c>
      <c r="I447" s="14"/>
      <c r="J447" s="5" t="s">
        <v>890</v>
      </c>
      <c r="K447" s="6"/>
      <c r="L447" s="35"/>
      <c r="M447" s="120" t="s">
        <v>1272</v>
      </c>
      <c r="O447" s="5" t="s">
        <v>890</v>
      </c>
      <c r="P447" s="83">
        <v>3600</v>
      </c>
      <c r="Q447" s="25">
        <v>44137</v>
      </c>
      <c r="R447" s="25">
        <v>44145</v>
      </c>
      <c r="S447" s="83">
        <v>3600</v>
      </c>
      <c r="T447" s="58" t="s">
        <v>1331</v>
      </c>
    </row>
    <row r="448" spans="1:20" s="27" customFormat="1" ht="27" customHeight="1">
      <c r="A448" s="43" t="s">
        <v>1041</v>
      </c>
      <c r="B448" s="24" t="s">
        <v>70</v>
      </c>
      <c r="C448" s="24" t="s">
        <v>71</v>
      </c>
      <c r="D448" s="17" t="s">
        <v>1042</v>
      </c>
      <c r="E448" s="26" t="s">
        <v>13</v>
      </c>
      <c r="F448" s="34"/>
      <c r="G448" s="35"/>
      <c r="H448" s="115" t="s">
        <v>1049</v>
      </c>
      <c r="I448" s="14"/>
      <c r="J448" s="5" t="s">
        <v>1043</v>
      </c>
      <c r="K448" s="6"/>
      <c r="L448" s="35"/>
      <c r="M448" s="115" t="s">
        <v>1049</v>
      </c>
      <c r="O448" s="5" t="s">
        <v>1043</v>
      </c>
      <c r="P448" s="95">
        <v>21335.4</v>
      </c>
      <c r="Q448" s="25">
        <v>44140</v>
      </c>
      <c r="R448" s="25">
        <v>44505</v>
      </c>
      <c r="S448" s="150"/>
      <c r="T448" s="58"/>
    </row>
    <row r="449" spans="1:20" s="27" customFormat="1" ht="27" customHeight="1">
      <c r="A449" s="43" t="s">
        <v>1041</v>
      </c>
      <c r="B449" s="24" t="s">
        <v>70</v>
      </c>
      <c r="C449" s="24" t="s">
        <v>71</v>
      </c>
      <c r="D449" s="17" t="s">
        <v>1042</v>
      </c>
      <c r="E449" s="26" t="s">
        <v>13</v>
      </c>
      <c r="F449" s="34"/>
      <c r="G449" s="35"/>
      <c r="H449" s="126">
        <v>1448060440</v>
      </c>
      <c r="I449" s="14"/>
      <c r="J449" s="5" t="s">
        <v>1050</v>
      </c>
      <c r="K449" s="6"/>
      <c r="L449" s="35"/>
      <c r="M449" s="115" t="s">
        <v>1049</v>
      </c>
      <c r="O449" s="5" t="s">
        <v>1043</v>
      </c>
      <c r="P449" s="124">
        <v>21335.4</v>
      </c>
      <c r="Q449" s="25">
        <v>44140</v>
      </c>
      <c r="R449" s="25">
        <v>44505</v>
      </c>
      <c r="S449" s="70">
        <f>296.34+3555.9</f>
        <v>3852.2400000000002</v>
      </c>
      <c r="T449" s="58"/>
    </row>
    <row r="450" spans="1:20" s="27" customFormat="1" ht="27" customHeight="1">
      <c r="A450" s="105" t="s">
        <v>1046</v>
      </c>
      <c r="B450" s="24" t="s">
        <v>70</v>
      </c>
      <c r="C450" s="24" t="s">
        <v>71</v>
      </c>
      <c r="D450" s="17" t="s">
        <v>1047</v>
      </c>
      <c r="E450" s="26" t="s">
        <v>13</v>
      </c>
      <c r="F450" s="34"/>
      <c r="G450" s="35"/>
      <c r="H450" s="126">
        <v>1448060440</v>
      </c>
      <c r="I450" s="14"/>
      <c r="J450" s="5" t="s">
        <v>1050</v>
      </c>
      <c r="K450" s="6"/>
      <c r="L450" s="35"/>
      <c r="M450" s="126">
        <v>1448060440</v>
      </c>
      <c r="O450" s="5" t="s">
        <v>1050</v>
      </c>
      <c r="P450" s="95">
        <v>41760.72</v>
      </c>
      <c r="Q450" s="25">
        <v>44140</v>
      </c>
      <c r="R450" s="25">
        <v>44505</v>
      </c>
      <c r="S450" s="150"/>
      <c r="T450" s="58"/>
    </row>
    <row r="451" spans="1:20" s="27" customFormat="1" ht="27" customHeight="1">
      <c r="A451" s="105" t="s">
        <v>1046</v>
      </c>
      <c r="B451" s="24" t="s">
        <v>70</v>
      </c>
      <c r="C451" s="24" t="s">
        <v>71</v>
      </c>
      <c r="D451" s="17" t="s">
        <v>1048</v>
      </c>
      <c r="E451" s="26" t="s">
        <v>13</v>
      </c>
      <c r="F451" s="34"/>
      <c r="G451" s="35"/>
      <c r="H451" s="126" t="s">
        <v>1045</v>
      </c>
      <c r="I451" s="14"/>
      <c r="J451" s="5" t="s">
        <v>1043</v>
      </c>
      <c r="K451" s="6"/>
      <c r="L451" s="35"/>
      <c r="M451" s="126">
        <v>1448060440</v>
      </c>
      <c r="O451" s="5" t="s">
        <v>1328</v>
      </c>
      <c r="P451" s="124">
        <v>41760.72</v>
      </c>
      <c r="Q451" s="25">
        <v>44140</v>
      </c>
      <c r="R451" s="25">
        <v>44505</v>
      </c>
      <c r="S451" s="70">
        <f>10439.82</f>
        <v>10439.82</v>
      </c>
      <c r="T451" s="58"/>
    </row>
    <row r="452" spans="1:20" s="27" customFormat="1" ht="27" customHeight="1">
      <c r="A452" s="105" t="s">
        <v>1288</v>
      </c>
      <c r="B452" s="24" t="s">
        <v>70</v>
      </c>
      <c r="C452" s="24" t="s">
        <v>71</v>
      </c>
      <c r="D452" s="17" t="s">
        <v>401</v>
      </c>
      <c r="E452" s="5" t="s">
        <v>27</v>
      </c>
      <c r="F452" s="34"/>
      <c r="G452" s="35"/>
      <c r="H452" s="140" t="s">
        <v>1263</v>
      </c>
      <c r="I452" s="14"/>
      <c r="J452" s="5" t="s">
        <v>750</v>
      </c>
      <c r="K452" s="6"/>
      <c r="L452" s="35"/>
      <c r="M452" s="140" t="s">
        <v>1263</v>
      </c>
      <c r="O452" s="5" t="s">
        <v>750</v>
      </c>
      <c r="P452" s="83">
        <v>5685.78</v>
      </c>
      <c r="Q452" s="25">
        <v>44144</v>
      </c>
      <c r="R452" s="25">
        <v>44142</v>
      </c>
      <c r="S452" s="83">
        <v>5685.78</v>
      </c>
      <c r="T452" s="58" t="s">
        <v>1331</v>
      </c>
    </row>
    <row r="453" spans="1:21" s="27" customFormat="1" ht="27" customHeight="1">
      <c r="A453" s="43" t="s">
        <v>1051</v>
      </c>
      <c r="B453" s="24" t="s">
        <v>70</v>
      </c>
      <c r="C453" s="24" t="s">
        <v>71</v>
      </c>
      <c r="D453" s="17" t="s">
        <v>1052</v>
      </c>
      <c r="E453" s="26" t="s">
        <v>24</v>
      </c>
      <c r="F453" s="34"/>
      <c r="G453" s="35"/>
      <c r="H453" s="117" t="s">
        <v>1230</v>
      </c>
      <c r="I453" s="14"/>
      <c r="J453" s="5" t="s">
        <v>333</v>
      </c>
      <c r="K453" s="6"/>
      <c r="L453" s="35"/>
      <c r="M453" s="115" t="s">
        <v>1230</v>
      </c>
      <c r="O453" s="5" t="s">
        <v>333</v>
      </c>
      <c r="P453" s="83">
        <v>394</v>
      </c>
      <c r="Q453" s="25">
        <v>44145</v>
      </c>
      <c r="R453" s="25">
        <v>44148</v>
      </c>
      <c r="S453" s="83">
        <v>394</v>
      </c>
      <c r="T453" s="58" t="s">
        <v>1331</v>
      </c>
      <c r="U453" s="107"/>
    </row>
    <row r="454" spans="1:20" s="27" customFormat="1" ht="27" customHeight="1">
      <c r="A454" s="43" t="s">
        <v>1053</v>
      </c>
      <c r="B454" s="24" t="s">
        <v>70</v>
      </c>
      <c r="C454" s="24" t="s">
        <v>71</v>
      </c>
      <c r="D454" s="17" t="s">
        <v>1055</v>
      </c>
      <c r="E454" s="26" t="s">
        <v>24</v>
      </c>
      <c r="F454" s="34"/>
      <c r="G454" s="35"/>
      <c r="H454" s="151" t="s">
        <v>1289</v>
      </c>
      <c r="I454" s="14"/>
      <c r="J454" s="5" t="s">
        <v>1056</v>
      </c>
      <c r="K454" s="6"/>
      <c r="L454" s="35"/>
      <c r="M454" s="151" t="s">
        <v>1289</v>
      </c>
      <c r="O454" s="5" t="s">
        <v>1056</v>
      </c>
      <c r="P454" s="83">
        <v>6896</v>
      </c>
      <c r="Q454" s="25">
        <v>44145</v>
      </c>
      <c r="R454" s="25">
        <v>44145</v>
      </c>
      <c r="S454" s="83">
        <v>6896</v>
      </c>
      <c r="T454" s="58" t="s">
        <v>1331</v>
      </c>
    </row>
    <row r="455" spans="1:20" s="27" customFormat="1" ht="27" customHeight="1">
      <c r="A455" s="43" t="s">
        <v>1054</v>
      </c>
      <c r="B455" s="24" t="s">
        <v>70</v>
      </c>
      <c r="C455" s="24" t="s">
        <v>71</v>
      </c>
      <c r="D455" s="17" t="s">
        <v>1057</v>
      </c>
      <c r="E455" s="26" t="s">
        <v>24</v>
      </c>
      <c r="F455" s="34"/>
      <c r="G455" s="35"/>
      <c r="H455" s="151" t="s">
        <v>1289</v>
      </c>
      <c r="I455" s="14"/>
      <c r="J455" s="5" t="s">
        <v>1056</v>
      </c>
      <c r="K455" s="6"/>
      <c r="L455" s="35"/>
      <c r="M455" s="151" t="s">
        <v>1289</v>
      </c>
      <c r="O455" s="5" t="s">
        <v>1056</v>
      </c>
      <c r="P455" s="83">
        <v>4400</v>
      </c>
      <c r="Q455" s="25">
        <v>44145</v>
      </c>
      <c r="R455" s="25">
        <v>44155</v>
      </c>
      <c r="S455" s="83">
        <v>4400</v>
      </c>
      <c r="T455" s="58" t="s">
        <v>1331</v>
      </c>
    </row>
    <row r="456" spans="1:20" s="27" customFormat="1" ht="27" customHeight="1">
      <c r="A456" s="43" t="s">
        <v>1058</v>
      </c>
      <c r="B456" s="24" t="s">
        <v>70</v>
      </c>
      <c r="C456" s="24" t="s">
        <v>71</v>
      </c>
      <c r="D456" s="17" t="s">
        <v>419</v>
      </c>
      <c r="E456" s="26" t="s">
        <v>24</v>
      </c>
      <c r="F456" s="34"/>
      <c r="G456" s="35"/>
      <c r="H456" s="115" t="s">
        <v>1243</v>
      </c>
      <c r="I456" s="14"/>
      <c r="J456" s="5" t="s">
        <v>420</v>
      </c>
      <c r="K456" s="6"/>
      <c r="L456" s="35"/>
      <c r="M456" s="115" t="s">
        <v>1243</v>
      </c>
      <c r="O456" s="5" t="s">
        <v>420</v>
      </c>
      <c r="P456" s="124">
        <v>80</v>
      </c>
      <c r="Q456" s="25">
        <v>44146</v>
      </c>
      <c r="R456" s="25">
        <v>44146</v>
      </c>
      <c r="S456" s="169"/>
      <c r="T456" s="58"/>
    </row>
    <row r="457" spans="1:20" s="27" customFormat="1" ht="27" customHeight="1">
      <c r="A457" s="43" t="s">
        <v>1059</v>
      </c>
      <c r="B457" s="24" t="s">
        <v>70</v>
      </c>
      <c r="C457" s="24" t="s">
        <v>71</v>
      </c>
      <c r="D457" s="17" t="s">
        <v>1060</v>
      </c>
      <c r="E457" s="26" t="s">
        <v>24</v>
      </c>
      <c r="F457" s="34"/>
      <c r="G457" s="35"/>
      <c r="H457" s="117" t="s">
        <v>1290</v>
      </c>
      <c r="I457" s="14"/>
      <c r="J457" s="5" t="s">
        <v>1061</v>
      </c>
      <c r="K457" s="6"/>
      <c r="L457" s="35"/>
      <c r="M457" s="115" t="s">
        <v>1290</v>
      </c>
      <c r="O457" s="5" t="s">
        <v>1061</v>
      </c>
      <c r="P457" s="83">
        <v>4300</v>
      </c>
      <c r="Q457" s="25">
        <v>44146</v>
      </c>
      <c r="R457" s="25">
        <v>44160</v>
      </c>
      <c r="S457" s="83">
        <v>4300</v>
      </c>
      <c r="T457" s="58" t="s">
        <v>1331</v>
      </c>
    </row>
    <row r="458" spans="1:20" s="27" customFormat="1" ht="27" customHeight="1">
      <c r="A458" s="43" t="s">
        <v>1063</v>
      </c>
      <c r="B458" s="24" t="s">
        <v>70</v>
      </c>
      <c r="C458" s="24" t="s">
        <v>71</v>
      </c>
      <c r="D458" s="17" t="s">
        <v>172</v>
      </c>
      <c r="E458" s="26" t="s">
        <v>24</v>
      </c>
      <c r="F458" s="34"/>
      <c r="G458" s="35"/>
      <c r="H458" s="115" t="s">
        <v>1274</v>
      </c>
      <c r="I458" s="14"/>
      <c r="J458" s="5" t="s">
        <v>1021</v>
      </c>
      <c r="K458" s="6"/>
      <c r="L458" s="35"/>
      <c r="M458" s="115" t="s">
        <v>1274</v>
      </c>
      <c r="O458" s="5" t="s">
        <v>1021</v>
      </c>
      <c r="P458" s="83">
        <v>240</v>
      </c>
      <c r="Q458" s="25">
        <v>44154</v>
      </c>
      <c r="R458" s="25">
        <v>44154</v>
      </c>
      <c r="S458" s="83">
        <v>240</v>
      </c>
      <c r="T458" s="58" t="s">
        <v>1331</v>
      </c>
    </row>
    <row r="459" spans="1:20" s="27" customFormat="1" ht="27" customHeight="1">
      <c r="A459" s="43" t="s">
        <v>1064</v>
      </c>
      <c r="B459" s="24" t="s">
        <v>70</v>
      </c>
      <c r="C459" s="24" t="s">
        <v>71</v>
      </c>
      <c r="D459" s="17" t="s">
        <v>96</v>
      </c>
      <c r="E459" s="26" t="s">
        <v>24</v>
      </c>
      <c r="F459" s="34"/>
      <c r="G459" s="35"/>
      <c r="H459" s="115" t="s">
        <v>1181</v>
      </c>
      <c r="I459" s="14"/>
      <c r="J459" s="5" t="s">
        <v>756</v>
      </c>
      <c r="K459" s="6"/>
      <c r="L459" s="35"/>
      <c r="M459" s="115" t="s">
        <v>1181</v>
      </c>
      <c r="O459" s="5" t="s">
        <v>756</v>
      </c>
      <c r="P459" s="83">
        <v>451.7</v>
      </c>
      <c r="Q459" s="25">
        <v>44154</v>
      </c>
      <c r="R459" s="25">
        <v>44154</v>
      </c>
      <c r="S459" s="83">
        <v>451.7</v>
      </c>
      <c r="T459" s="58" t="s">
        <v>1331</v>
      </c>
    </row>
    <row r="460" spans="1:20" s="27" customFormat="1" ht="27" customHeight="1">
      <c r="A460" s="43" t="s">
        <v>1065</v>
      </c>
      <c r="B460" s="24" t="s">
        <v>70</v>
      </c>
      <c r="C460" s="24" t="s">
        <v>71</v>
      </c>
      <c r="D460" s="17" t="s">
        <v>96</v>
      </c>
      <c r="E460" s="26" t="s">
        <v>24</v>
      </c>
      <c r="F460" s="34"/>
      <c r="G460" s="35"/>
      <c r="H460" s="115" t="s">
        <v>1189</v>
      </c>
      <c r="I460" s="14"/>
      <c r="J460" s="5" t="s">
        <v>128</v>
      </c>
      <c r="K460" s="6"/>
      <c r="L460" s="35"/>
      <c r="M460" s="115" t="s">
        <v>1189</v>
      </c>
      <c r="O460" s="5" t="s">
        <v>128</v>
      </c>
      <c r="P460" s="83">
        <v>283.3</v>
      </c>
      <c r="Q460" s="25">
        <v>44154</v>
      </c>
      <c r="R460" s="25">
        <v>44154</v>
      </c>
      <c r="S460" s="83">
        <v>283.3</v>
      </c>
      <c r="T460" s="58" t="s">
        <v>1331</v>
      </c>
    </row>
    <row r="461" spans="1:21" s="27" customFormat="1" ht="27" customHeight="1">
      <c r="A461" s="43" t="s">
        <v>1066</v>
      </c>
      <c r="B461" s="24" t="s">
        <v>70</v>
      </c>
      <c r="C461" s="24" t="s">
        <v>71</v>
      </c>
      <c r="D461" s="17" t="s">
        <v>1067</v>
      </c>
      <c r="E461" s="26" t="s">
        <v>24</v>
      </c>
      <c r="F461" s="34"/>
      <c r="G461" s="35"/>
      <c r="H461" s="117" t="s">
        <v>1217</v>
      </c>
      <c r="I461" s="14"/>
      <c r="J461" s="5" t="s">
        <v>254</v>
      </c>
      <c r="K461" s="6"/>
      <c r="L461" s="35"/>
      <c r="M461" s="115" t="s">
        <v>1217</v>
      </c>
      <c r="O461" s="5" t="s">
        <v>254</v>
      </c>
      <c r="P461" s="83">
        <v>630</v>
      </c>
      <c r="Q461" s="25">
        <v>44154</v>
      </c>
      <c r="R461" s="25"/>
      <c r="S461" s="83">
        <v>630</v>
      </c>
      <c r="T461" s="58" t="s">
        <v>1331</v>
      </c>
      <c r="U461" s="107"/>
    </row>
    <row r="462" spans="1:20" s="27" customFormat="1" ht="27" customHeight="1">
      <c r="A462" s="43" t="s">
        <v>1068</v>
      </c>
      <c r="B462" s="24" t="s">
        <v>70</v>
      </c>
      <c r="C462" s="24" t="s">
        <v>71</v>
      </c>
      <c r="D462" s="17" t="s">
        <v>401</v>
      </c>
      <c r="E462" s="26" t="s">
        <v>27</v>
      </c>
      <c r="F462" s="34"/>
      <c r="G462" s="35"/>
      <c r="H462" s="140" t="s">
        <v>1263</v>
      </c>
      <c r="I462" s="14"/>
      <c r="J462" s="5" t="s">
        <v>750</v>
      </c>
      <c r="K462" s="6"/>
      <c r="L462" s="35"/>
      <c r="M462" s="115" t="s">
        <v>1263</v>
      </c>
      <c r="O462" s="5" t="s">
        <v>750</v>
      </c>
      <c r="P462" s="83">
        <v>5685.78</v>
      </c>
      <c r="Q462" s="25">
        <v>44148</v>
      </c>
      <c r="R462" s="25">
        <v>44159</v>
      </c>
      <c r="S462" s="83">
        <v>5685.78</v>
      </c>
      <c r="T462" s="58" t="s">
        <v>1331</v>
      </c>
    </row>
    <row r="463" spans="1:20" s="27" customFormat="1" ht="27" customHeight="1">
      <c r="A463" s="43" t="s">
        <v>1069</v>
      </c>
      <c r="B463" s="24" t="s">
        <v>70</v>
      </c>
      <c r="C463" s="24" t="s">
        <v>71</v>
      </c>
      <c r="D463" s="17" t="s">
        <v>401</v>
      </c>
      <c r="E463" s="26" t="s">
        <v>27</v>
      </c>
      <c r="F463" s="34"/>
      <c r="G463" s="35"/>
      <c r="H463" s="140" t="s">
        <v>1263</v>
      </c>
      <c r="I463" s="14"/>
      <c r="J463" s="5" t="s">
        <v>750</v>
      </c>
      <c r="K463" s="6"/>
      <c r="L463" s="35"/>
      <c r="M463" s="115" t="s">
        <v>1263</v>
      </c>
      <c r="O463" s="5" t="s">
        <v>750</v>
      </c>
      <c r="P463" s="83">
        <v>5821</v>
      </c>
      <c r="Q463" s="25">
        <v>44154</v>
      </c>
      <c r="R463" s="25">
        <v>44166</v>
      </c>
      <c r="S463" s="83">
        <v>5821</v>
      </c>
      <c r="T463" s="58" t="s">
        <v>1331</v>
      </c>
    </row>
    <row r="464" spans="1:20" s="27" customFormat="1" ht="27" customHeight="1">
      <c r="A464" s="43" t="s">
        <v>1070</v>
      </c>
      <c r="B464" s="24" t="s">
        <v>70</v>
      </c>
      <c r="C464" s="24" t="s">
        <v>71</v>
      </c>
      <c r="D464" s="17" t="s">
        <v>172</v>
      </c>
      <c r="E464" s="26" t="s">
        <v>24</v>
      </c>
      <c r="F464" s="34"/>
      <c r="G464" s="35"/>
      <c r="H464" s="118" t="s">
        <v>1211</v>
      </c>
      <c r="I464" s="14"/>
      <c r="J464" s="5" t="s">
        <v>227</v>
      </c>
      <c r="K464" s="6"/>
      <c r="L464" s="35"/>
      <c r="M464" s="115" t="s">
        <v>1211</v>
      </c>
      <c r="O464" s="5" t="s">
        <v>227</v>
      </c>
      <c r="P464" s="83">
        <v>2592.05</v>
      </c>
      <c r="Q464" s="25">
        <v>44155</v>
      </c>
      <c r="R464" s="25">
        <v>44155</v>
      </c>
      <c r="S464" s="83">
        <v>2591.6</v>
      </c>
      <c r="T464" s="58" t="s">
        <v>1331</v>
      </c>
    </row>
    <row r="465" spans="1:21" s="27" customFormat="1" ht="27" customHeight="1">
      <c r="A465" s="43" t="s">
        <v>1303</v>
      </c>
      <c r="B465" s="24" t="s">
        <v>70</v>
      </c>
      <c r="C465" s="24" t="s">
        <v>71</v>
      </c>
      <c r="D465" s="17" t="s">
        <v>184</v>
      </c>
      <c r="E465" s="26" t="s">
        <v>16</v>
      </c>
      <c r="F465" s="34"/>
      <c r="G465" s="35"/>
      <c r="H465" s="118" t="s">
        <v>1205</v>
      </c>
      <c r="I465" s="14"/>
      <c r="J465" s="5" t="s">
        <v>185</v>
      </c>
      <c r="K465" s="6"/>
      <c r="L465" s="35"/>
      <c r="M465" s="115" t="s">
        <v>1205</v>
      </c>
      <c r="O465" s="5" t="s">
        <v>185</v>
      </c>
      <c r="P465" s="124">
        <v>8283</v>
      </c>
      <c r="Q465" s="25">
        <v>44160</v>
      </c>
      <c r="R465" s="25">
        <v>44525</v>
      </c>
      <c r="S465" s="174">
        <f>14445.08</f>
        <v>14445.08</v>
      </c>
      <c r="T465" s="58"/>
      <c r="U465" s="172"/>
    </row>
    <row r="466" spans="1:21" s="27" customFormat="1" ht="27" customHeight="1">
      <c r="A466" s="43" t="s">
        <v>1304</v>
      </c>
      <c r="B466" s="24" t="s">
        <v>70</v>
      </c>
      <c r="C466" s="24" t="s">
        <v>71</v>
      </c>
      <c r="D466" s="17" t="s">
        <v>1305</v>
      </c>
      <c r="E466" s="26" t="s">
        <v>16</v>
      </c>
      <c r="F466" s="34"/>
      <c r="G466" s="35"/>
      <c r="H466" s="118" t="s">
        <v>1205</v>
      </c>
      <c r="I466" s="14"/>
      <c r="J466" s="5" t="s">
        <v>185</v>
      </c>
      <c r="K466" s="6"/>
      <c r="L466" s="35"/>
      <c r="M466" s="115" t="s">
        <v>1205</v>
      </c>
      <c r="O466" s="5" t="s">
        <v>185</v>
      </c>
      <c r="P466" s="124">
        <v>41496</v>
      </c>
      <c r="Q466" s="25">
        <v>44160</v>
      </c>
      <c r="R466" s="25">
        <v>44525</v>
      </c>
      <c r="S466" s="174"/>
      <c r="T466" s="58"/>
      <c r="U466" s="173"/>
    </row>
    <row r="467" spans="1:21" s="27" customFormat="1" ht="27" customHeight="1">
      <c r="A467" s="43" t="s">
        <v>1306</v>
      </c>
      <c r="B467" s="24" t="s">
        <v>70</v>
      </c>
      <c r="C467" s="24" t="s">
        <v>71</v>
      </c>
      <c r="D467" s="17" t="s">
        <v>1307</v>
      </c>
      <c r="E467" s="26" t="s">
        <v>16</v>
      </c>
      <c r="F467" s="34"/>
      <c r="G467" s="35"/>
      <c r="H467" s="118" t="s">
        <v>1205</v>
      </c>
      <c r="I467" s="14"/>
      <c r="J467" s="5" t="s">
        <v>185</v>
      </c>
      <c r="K467" s="6"/>
      <c r="L467" s="35"/>
      <c r="M467" s="115" t="s">
        <v>1205</v>
      </c>
      <c r="O467" s="5" t="s">
        <v>185</v>
      </c>
      <c r="P467" s="124">
        <v>26225.47</v>
      </c>
      <c r="Q467" s="25">
        <v>44160</v>
      </c>
      <c r="R467" s="25">
        <v>44525</v>
      </c>
      <c r="S467" s="174"/>
      <c r="T467" s="58"/>
      <c r="U467" s="173"/>
    </row>
    <row r="468" spans="1:21" s="27" customFormat="1" ht="27" customHeight="1">
      <c r="A468" s="43" t="s">
        <v>1308</v>
      </c>
      <c r="B468" s="24" t="s">
        <v>70</v>
      </c>
      <c r="C468" s="24" t="s">
        <v>71</v>
      </c>
      <c r="D468" s="17" t="s">
        <v>1309</v>
      </c>
      <c r="E468" s="26" t="s">
        <v>16</v>
      </c>
      <c r="F468" s="34"/>
      <c r="G468" s="35"/>
      <c r="H468" s="118" t="s">
        <v>1205</v>
      </c>
      <c r="I468" s="14"/>
      <c r="J468" s="5" t="s">
        <v>185</v>
      </c>
      <c r="K468" s="6"/>
      <c r="L468" s="35"/>
      <c r="M468" s="115" t="s">
        <v>1205</v>
      </c>
      <c r="O468" s="5" t="s">
        <v>185</v>
      </c>
      <c r="P468" s="124">
        <v>6486.48</v>
      </c>
      <c r="Q468" s="25">
        <v>44160</v>
      </c>
      <c r="R468" s="25">
        <v>44525</v>
      </c>
      <c r="S468" s="174"/>
      <c r="T468" s="58"/>
      <c r="U468" s="173"/>
    </row>
    <row r="469" spans="1:20" s="27" customFormat="1" ht="27" customHeight="1">
      <c r="A469" s="43" t="s">
        <v>1310</v>
      </c>
      <c r="B469" s="24" t="s">
        <v>70</v>
      </c>
      <c r="C469" s="24" t="s">
        <v>71</v>
      </c>
      <c r="D469" s="17" t="s">
        <v>1311</v>
      </c>
      <c r="E469" s="26" t="s">
        <v>16</v>
      </c>
      <c r="F469" s="34"/>
      <c r="G469" s="35"/>
      <c r="H469" s="118" t="s">
        <v>1312</v>
      </c>
      <c r="I469" s="14"/>
      <c r="J469" s="5" t="s">
        <v>1313</v>
      </c>
      <c r="K469" s="6"/>
      <c r="L469" s="35"/>
      <c r="M469" s="115" t="s">
        <v>1312</v>
      </c>
      <c r="O469" s="5" t="s">
        <v>1313</v>
      </c>
      <c r="P469" s="124">
        <v>61775</v>
      </c>
      <c r="Q469" s="25">
        <v>44160</v>
      </c>
      <c r="R469" s="25">
        <v>44525</v>
      </c>
      <c r="S469" s="169"/>
      <c r="T469" s="58"/>
    </row>
    <row r="470" spans="1:20" s="27" customFormat="1" ht="27" customHeight="1">
      <c r="A470" s="43" t="s">
        <v>1071</v>
      </c>
      <c r="B470" s="24" t="s">
        <v>70</v>
      </c>
      <c r="C470" s="24" t="s">
        <v>71</v>
      </c>
      <c r="D470" s="17" t="s">
        <v>1072</v>
      </c>
      <c r="E470" s="26" t="s">
        <v>24</v>
      </c>
      <c r="F470" s="34"/>
      <c r="G470" s="35"/>
      <c r="H470" s="116" t="s">
        <v>1223</v>
      </c>
      <c r="I470" s="14"/>
      <c r="J470" s="5" t="s">
        <v>290</v>
      </c>
      <c r="K470" s="6"/>
      <c r="L470" s="35"/>
      <c r="M470" s="115" t="s">
        <v>1223</v>
      </c>
      <c r="O470" s="5" t="s">
        <v>290</v>
      </c>
      <c r="P470" s="83">
        <v>3000</v>
      </c>
      <c r="Q470" s="25">
        <v>44159</v>
      </c>
      <c r="R470" s="25">
        <v>44543</v>
      </c>
      <c r="S470" s="83">
        <v>3000</v>
      </c>
      <c r="T470" s="58" t="s">
        <v>1331</v>
      </c>
    </row>
    <row r="471" spans="1:20" s="27" customFormat="1" ht="27" customHeight="1">
      <c r="A471" s="43" t="s">
        <v>1073</v>
      </c>
      <c r="B471" s="24" t="s">
        <v>70</v>
      </c>
      <c r="C471" s="24" t="s">
        <v>71</v>
      </c>
      <c r="D471" s="17" t="s">
        <v>1074</v>
      </c>
      <c r="E471" s="26" t="s">
        <v>24</v>
      </c>
      <c r="F471" s="34"/>
      <c r="G471" s="35"/>
      <c r="H471" s="152" t="s">
        <v>1291</v>
      </c>
      <c r="I471" s="14"/>
      <c r="J471" s="5" t="s">
        <v>1075</v>
      </c>
      <c r="K471" s="6"/>
      <c r="L471" s="35"/>
      <c r="M471" s="115" t="s">
        <v>1291</v>
      </c>
      <c r="O471" s="5" t="s">
        <v>1075</v>
      </c>
      <c r="P471" s="83">
        <v>1610</v>
      </c>
      <c r="Q471" s="25">
        <v>44159</v>
      </c>
      <c r="R471" s="25">
        <v>44180</v>
      </c>
      <c r="S471" s="83">
        <v>1610</v>
      </c>
      <c r="T471" s="58" t="s">
        <v>1331</v>
      </c>
    </row>
    <row r="472" spans="1:20" s="27" customFormat="1" ht="27" customHeight="1">
      <c r="A472" s="43" t="s">
        <v>1077</v>
      </c>
      <c r="B472" s="24" t="s">
        <v>70</v>
      </c>
      <c r="C472" s="24" t="s">
        <v>71</v>
      </c>
      <c r="D472" s="17" t="s">
        <v>107</v>
      </c>
      <c r="E472" s="26" t="s">
        <v>24</v>
      </c>
      <c r="F472" s="34"/>
      <c r="G472" s="35"/>
      <c r="H472" s="119" t="s">
        <v>1185</v>
      </c>
      <c r="I472" s="14"/>
      <c r="J472" s="5" t="s">
        <v>108</v>
      </c>
      <c r="K472" s="6"/>
      <c r="L472" s="35"/>
      <c r="M472" s="115" t="s">
        <v>1185</v>
      </c>
      <c r="O472" s="5" t="s">
        <v>108</v>
      </c>
      <c r="P472" s="83">
        <v>1038.89</v>
      </c>
      <c r="Q472" s="25">
        <v>44159</v>
      </c>
      <c r="R472" s="25">
        <v>44159</v>
      </c>
      <c r="S472" s="83">
        <v>1038.89</v>
      </c>
      <c r="T472" s="58" t="s">
        <v>1331</v>
      </c>
    </row>
    <row r="473" spans="1:21" s="27" customFormat="1" ht="27" customHeight="1">
      <c r="A473" s="43" t="s">
        <v>1079</v>
      </c>
      <c r="B473" s="24" t="s">
        <v>70</v>
      </c>
      <c r="C473" s="24" t="s">
        <v>71</v>
      </c>
      <c r="D473" s="17" t="s">
        <v>116</v>
      </c>
      <c r="E473" s="26" t="s">
        <v>24</v>
      </c>
      <c r="F473" s="34"/>
      <c r="G473" s="35"/>
      <c r="H473" s="118" t="s">
        <v>1187</v>
      </c>
      <c r="I473" s="14"/>
      <c r="J473" s="5" t="s">
        <v>117</v>
      </c>
      <c r="K473" s="6"/>
      <c r="L473" s="35"/>
      <c r="M473" s="115" t="s">
        <v>1187</v>
      </c>
      <c r="O473" s="5" t="s">
        <v>117</v>
      </c>
      <c r="P473" s="83">
        <v>800</v>
      </c>
      <c r="Q473" s="25">
        <v>44160</v>
      </c>
      <c r="R473" s="25">
        <v>44160</v>
      </c>
      <c r="S473" s="83">
        <v>800</v>
      </c>
      <c r="T473" s="58" t="s">
        <v>1331</v>
      </c>
      <c r="U473" s="107"/>
    </row>
    <row r="474" spans="1:21" s="27" customFormat="1" ht="27" customHeight="1">
      <c r="A474" s="43" t="s">
        <v>1080</v>
      </c>
      <c r="B474" s="24" t="s">
        <v>70</v>
      </c>
      <c r="C474" s="24" t="s">
        <v>71</v>
      </c>
      <c r="D474" s="17" t="s">
        <v>135</v>
      </c>
      <c r="E474" s="26" t="s">
        <v>24</v>
      </c>
      <c r="F474" s="34"/>
      <c r="G474" s="35"/>
      <c r="H474" s="119" t="s">
        <v>1191</v>
      </c>
      <c r="I474" s="14"/>
      <c r="J474" s="5" t="s">
        <v>136</v>
      </c>
      <c r="K474" s="6"/>
      <c r="L474" s="35"/>
      <c r="M474" s="115" t="s">
        <v>1191</v>
      </c>
      <c r="O474" s="5" t="s">
        <v>136</v>
      </c>
      <c r="P474" s="83">
        <v>2838.79</v>
      </c>
      <c r="Q474" s="25">
        <v>44160</v>
      </c>
      <c r="R474" s="25">
        <v>44160</v>
      </c>
      <c r="S474" s="83">
        <v>2838.79</v>
      </c>
      <c r="T474" s="58" t="s">
        <v>1331</v>
      </c>
      <c r="U474" s="107"/>
    </row>
    <row r="475" spans="1:20" s="27" customFormat="1" ht="27" customHeight="1">
      <c r="A475" s="43" t="s">
        <v>1081</v>
      </c>
      <c r="B475" s="24" t="s">
        <v>70</v>
      </c>
      <c r="C475" s="24" t="s">
        <v>71</v>
      </c>
      <c r="D475" s="17" t="s">
        <v>159</v>
      </c>
      <c r="E475" s="26" t="s">
        <v>24</v>
      </c>
      <c r="F475" s="34"/>
      <c r="G475" s="35"/>
      <c r="H475" s="116" t="s">
        <v>1232</v>
      </c>
      <c r="I475" s="14"/>
      <c r="J475" s="5" t="s">
        <v>358</v>
      </c>
      <c r="K475" s="6"/>
      <c r="L475" s="35"/>
      <c r="M475" s="115" t="s">
        <v>1232</v>
      </c>
      <c r="O475" s="5" t="s">
        <v>358</v>
      </c>
      <c r="P475" s="83">
        <v>431.64</v>
      </c>
      <c r="Q475" s="25">
        <v>44160</v>
      </c>
      <c r="R475" s="25">
        <v>44160</v>
      </c>
      <c r="S475" s="83">
        <v>431.64</v>
      </c>
      <c r="T475" s="58" t="s">
        <v>1331</v>
      </c>
    </row>
    <row r="476" spans="1:20" s="27" customFormat="1" ht="27" customHeight="1">
      <c r="A476" s="43" t="s">
        <v>1082</v>
      </c>
      <c r="B476" s="24" t="s">
        <v>70</v>
      </c>
      <c r="C476" s="24" t="s">
        <v>71</v>
      </c>
      <c r="D476" s="17" t="s">
        <v>1083</v>
      </c>
      <c r="E476" s="26" t="s">
        <v>24</v>
      </c>
      <c r="F476" s="34"/>
      <c r="G476" s="35"/>
      <c r="H476" s="115" t="s">
        <v>1292</v>
      </c>
      <c r="I476" s="14"/>
      <c r="J476" s="5" t="s">
        <v>1084</v>
      </c>
      <c r="K476" s="6"/>
      <c r="L476" s="35"/>
      <c r="M476" s="115" t="s">
        <v>1292</v>
      </c>
      <c r="O476" s="5" t="s">
        <v>1084</v>
      </c>
      <c r="P476" s="83">
        <v>760</v>
      </c>
      <c r="Q476" s="25">
        <v>44161</v>
      </c>
      <c r="R476" s="25">
        <v>44161</v>
      </c>
      <c r="S476" s="83">
        <v>760</v>
      </c>
      <c r="T476" s="58" t="s">
        <v>1331</v>
      </c>
    </row>
    <row r="477" spans="1:20" s="27" customFormat="1" ht="27" customHeight="1">
      <c r="A477" s="43" t="s">
        <v>1086</v>
      </c>
      <c r="B477" s="24" t="s">
        <v>70</v>
      </c>
      <c r="C477" s="24" t="s">
        <v>71</v>
      </c>
      <c r="D477" s="17" t="s">
        <v>603</v>
      </c>
      <c r="E477" s="26" t="s">
        <v>24</v>
      </c>
      <c r="F477" s="34"/>
      <c r="G477" s="35"/>
      <c r="H477" s="118" t="s">
        <v>1196</v>
      </c>
      <c r="I477" s="14"/>
      <c r="J477" s="5" t="s">
        <v>152</v>
      </c>
      <c r="K477" s="6"/>
      <c r="L477" s="35"/>
      <c r="M477" s="115" t="s">
        <v>1196</v>
      </c>
      <c r="O477" s="5" t="s">
        <v>152</v>
      </c>
      <c r="P477" s="83">
        <v>138.55</v>
      </c>
      <c r="Q477" s="25">
        <v>44161</v>
      </c>
      <c r="R477" s="25">
        <v>44161</v>
      </c>
      <c r="S477" s="83">
        <v>138.55</v>
      </c>
      <c r="T477" s="58" t="s">
        <v>1331</v>
      </c>
    </row>
    <row r="478" spans="1:20" s="27" customFormat="1" ht="27" customHeight="1">
      <c r="A478" s="43" t="s">
        <v>1087</v>
      </c>
      <c r="B478" s="24" t="s">
        <v>70</v>
      </c>
      <c r="C478" s="24" t="s">
        <v>71</v>
      </c>
      <c r="D478" s="17" t="s">
        <v>124</v>
      </c>
      <c r="E478" s="26" t="s">
        <v>24</v>
      </c>
      <c r="F478" s="34"/>
      <c r="G478" s="35"/>
      <c r="H478" s="118" t="s">
        <v>1186</v>
      </c>
      <c r="I478" s="16"/>
      <c r="J478" s="5" t="s">
        <v>113</v>
      </c>
      <c r="K478" s="6"/>
      <c r="L478" s="35"/>
      <c r="M478" s="115" t="s">
        <v>1186</v>
      </c>
      <c r="O478" s="5" t="s">
        <v>113</v>
      </c>
      <c r="P478" s="83">
        <v>1991.96</v>
      </c>
      <c r="Q478" s="25">
        <v>44161</v>
      </c>
      <c r="R478" s="25">
        <v>44161</v>
      </c>
      <c r="S478" s="83">
        <v>1991.96</v>
      </c>
      <c r="T478" s="58" t="s">
        <v>1331</v>
      </c>
    </row>
    <row r="479" spans="1:20" s="27" customFormat="1" ht="27" customHeight="1">
      <c r="A479" s="43" t="s">
        <v>1088</v>
      </c>
      <c r="B479" s="24" t="s">
        <v>70</v>
      </c>
      <c r="C479" s="24" t="s">
        <v>71</v>
      </c>
      <c r="D479" s="17" t="s">
        <v>107</v>
      </c>
      <c r="E479" s="26" t="s">
        <v>24</v>
      </c>
      <c r="F479" s="34"/>
      <c r="G479" s="35"/>
      <c r="H479" s="118" t="s">
        <v>1192</v>
      </c>
      <c r="I479" s="14"/>
      <c r="J479" s="5" t="s">
        <v>139</v>
      </c>
      <c r="K479" s="6"/>
      <c r="L479" s="35"/>
      <c r="M479" s="115" t="s">
        <v>1192</v>
      </c>
      <c r="O479" s="5" t="s">
        <v>139</v>
      </c>
      <c r="P479" s="83">
        <v>865.57</v>
      </c>
      <c r="Q479" s="25">
        <v>44161</v>
      </c>
      <c r="R479" s="25">
        <v>44161</v>
      </c>
      <c r="S479" s="83">
        <v>865.57</v>
      </c>
      <c r="T479" s="58" t="s">
        <v>1331</v>
      </c>
    </row>
    <row r="480" spans="1:20" s="27" customFormat="1" ht="27" customHeight="1">
      <c r="A480" s="43" t="s">
        <v>1089</v>
      </c>
      <c r="B480" s="24" t="s">
        <v>70</v>
      </c>
      <c r="C480" s="24" t="s">
        <v>71</v>
      </c>
      <c r="D480" s="17" t="s">
        <v>107</v>
      </c>
      <c r="E480" s="26" t="s">
        <v>24</v>
      </c>
      <c r="F480" s="34"/>
      <c r="G480" s="35"/>
      <c r="H480" s="118" t="s">
        <v>1194</v>
      </c>
      <c r="I480" s="14"/>
      <c r="J480" s="5" t="s">
        <v>146</v>
      </c>
      <c r="K480" s="6"/>
      <c r="L480" s="35"/>
      <c r="M480" s="115" t="s">
        <v>1194</v>
      </c>
      <c r="O480" s="5" t="s">
        <v>146</v>
      </c>
      <c r="P480" s="83">
        <v>2526.53</v>
      </c>
      <c r="Q480" s="25">
        <v>44161</v>
      </c>
      <c r="R480" s="25">
        <v>44161</v>
      </c>
      <c r="S480" s="83">
        <v>2526.53</v>
      </c>
      <c r="T480" s="58" t="s">
        <v>1331</v>
      </c>
    </row>
    <row r="481" spans="1:20" s="27" customFormat="1" ht="27" customHeight="1">
      <c r="A481" s="43" t="s">
        <v>1090</v>
      </c>
      <c r="B481" s="24" t="s">
        <v>70</v>
      </c>
      <c r="C481" s="24" t="s">
        <v>71</v>
      </c>
      <c r="D481" s="17" t="s">
        <v>159</v>
      </c>
      <c r="E481" s="26" t="s">
        <v>24</v>
      </c>
      <c r="F481" s="34"/>
      <c r="G481" s="35"/>
      <c r="H481" s="120" t="s">
        <v>1198</v>
      </c>
      <c r="I481" s="14"/>
      <c r="J481" s="5" t="s">
        <v>157</v>
      </c>
      <c r="K481" s="6"/>
      <c r="L481" s="35"/>
      <c r="M481" s="115" t="s">
        <v>1198</v>
      </c>
      <c r="O481" s="5" t="s">
        <v>157</v>
      </c>
      <c r="P481" s="83">
        <v>1100.63</v>
      </c>
      <c r="Q481" s="25">
        <v>44161</v>
      </c>
      <c r="R481" s="25">
        <v>44161</v>
      </c>
      <c r="S481" s="83">
        <v>1100.63</v>
      </c>
      <c r="T481" s="58" t="s">
        <v>1331</v>
      </c>
    </row>
    <row r="482" spans="1:21" s="27" customFormat="1" ht="27" customHeight="1">
      <c r="A482" s="43" t="s">
        <v>1091</v>
      </c>
      <c r="B482" s="24" t="s">
        <v>70</v>
      </c>
      <c r="C482" s="24" t="s">
        <v>71</v>
      </c>
      <c r="D482" s="17" t="s">
        <v>1092</v>
      </c>
      <c r="E482" s="26" t="s">
        <v>24</v>
      </c>
      <c r="F482" s="34"/>
      <c r="G482" s="35"/>
      <c r="H482" s="119" t="s">
        <v>1210</v>
      </c>
      <c r="I482" s="14"/>
      <c r="J482" s="5" t="s">
        <v>234</v>
      </c>
      <c r="K482" s="6"/>
      <c r="L482" s="35"/>
      <c r="M482" s="115" t="s">
        <v>1210</v>
      </c>
      <c r="O482" s="5" t="s">
        <v>234</v>
      </c>
      <c r="P482" s="83">
        <v>7118.44</v>
      </c>
      <c r="Q482" s="25">
        <v>44161</v>
      </c>
      <c r="R482" s="25">
        <v>44163</v>
      </c>
      <c r="S482" s="83">
        <v>7118.44</v>
      </c>
      <c r="T482" s="58" t="s">
        <v>1331</v>
      </c>
      <c r="U482" s="107"/>
    </row>
    <row r="483" spans="1:20" s="27" customFormat="1" ht="27" customHeight="1">
      <c r="A483" s="43" t="s">
        <v>1093</v>
      </c>
      <c r="B483" s="24" t="s">
        <v>70</v>
      </c>
      <c r="C483" s="24" t="s">
        <v>71</v>
      </c>
      <c r="D483" s="17" t="s">
        <v>169</v>
      </c>
      <c r="E483" s="26" t="s">
        <v>24</v>
      </c>
      <c r="F483" s="34"/>
      <c r="G483" s="35"/>
      <c r="H483" s="120" t="s">
        <v>1293</v>
      </c>
      <c r="I483" s="14"/>
      <c r="J483" s="5" t="s">
        <v>1094</v>
      </c>
      <c r="K483" s="6"/>
      <c r="L483" s="35"/>
      <c r="M483" s="120" t="s">
        <v>1293</v>
      </c>
      <c r="O483" s="5" t="s">
        <v>1094</v>
      </c>
      <c r="P483" s="83">
        <v>228.52</v>
      </c>
      <c r="Q483" s="25">
        <v>44161</v>
      </c>
      <c r="R483" s="25">
        <v>44163</v>
      </c>
      <c r="S483" s="83">
        <v>228.52</v>
      </c>
      <c r="T483" s="58" t="s">
        <v>1331</v>
      </c>
    </row>
    <row r="484" spans="1:20" s="27" customFormat="1" ht="27" customHeight="1">
      <c r="A484" s="43" t="s">
        <v>1095</v>
      </c>
      <c r="B484" s="24" t="s">
        <v>70</v>
      </c>
      <c r="C484" s="24" t="s">
        <v>71</v>
      </c>
      <c r="D484" s="17" t="s">
        <v>1096</v>
      </c>
      <c r="E484" s="26" t="s">
        <v>24</v>
      </c>
      <c r="F484" s="34"/>
      <c r="G484" s="35"/>
      <c r="H484" s="119" t="s">
        <v>1202</v>
      </c>
      <c r="I484" s="14"/>
      <c r="J484" s="5" t="s">
        <v>175</v>
      </c>
      <c r="K484" s="6"/>
      <c r="L484" s="35"/>
      <c r="M484" s="115" t="s">
        <v>1202</v>
      </c>
      <c r="O484" s="5" t="s">
        <v>175</v>
      </c>
      <c r="P484" s="83">
        <v>210</v>
      </c>
      <c r="Q484" s="25">
        <v>44161</v>
      </c>
      <c r="R484" s="25">
        <v>44163</v>
      </c>
      <c r="S484" s="83">
        <v>210</v>
      </c>
      <c r="T484" s="58" t="s">
        <v>1331</v>
      </c>
    </row>
    <row r="485" spans="1:20" s="27" customFormat="1" ht="27" customHeight="1">
      <c r="A485" s="43" t="s">
        <v>1099</v>
      </c>
      <c r="B485" s="24" t="s">
        <v>70</v>
      </c>
      <c r="C485" s="24" t="s">
        <v>71</v>
      </c>
      <c r="D485" s="17" t="s">
        <v>1098</v>
      </c>
      <c r="E485" s="26" t="s">
        <v>24</v>
      </c>
      <c r="F485" s="34"/>
      <c r="G485" s="35"/>
      <c r="H485" s="153" t="s">
        <v>1294</v>
      </c>
      <c r="I485" s="14"/>
      <c r="J485" s="5" t="s">
        <v>1097</v>
      </c>
      <c r="K485" s="6"/>
      <c r="L485" s="35"/>
      <c r="M485" s="153" t="s">
        <v>1294</v>
      </c>
      <c r="O485" s="5" t="s">
        <v>1097</v>
      </c>
      <c r="P485" s="83">
        <v>950</v>
      </c>
      <c r="Q485" s="25">
        <v>44161</v>
      </c>
      <c r="R485" s="25">
        <v>44163</v>
      </c>
      <c r="S485" s="83">
        <v>950</v>
      </c>
      <c r="T485" s="58" t="s">
        <v>1331</v>
      </c>
    </row>
    <row r="486" spans="1:20" s="27" customFormat="1" ht="27" customHeight="1">
      <c r="A486" s="43" t="s">
        <v>1100</v>
      </c>
      <c r="B486" s="24" t="s">
        <v>70</v>
      </c>
      <c r="C486" s="24" t="s">
        <v>71</v>
      </c>
      <c r="D486" s="17" t="s">
        <v>124</v>
      </c>
      <c r="E486" s="26" t="s">
        <v>24</v>
      </c>
      <c r="F486" s="34"/>
      <c r="G486" s="35"/>
      <c r="H486" s="118" t="s">
        <v>1194</v>
      </c>
      <c r="I486" s="14"/>
      <c r="J486" s="5" t="s">
        <v>146</v>
      </c>
      <c r="K486" s="6"/>
      <c r="L486" s="35"/>
      <c r="M486" s="115" t="s">
        <v>1194</v>
      </c>
      <c r="O486" s="5" t="s">
        <v>146</v>
      </c>
      <c r="P486" s="83">
        <v>3076.6</v>
      </c>
      <c r="Q486" s="25">
        <v>44165</v>
      </c>
      <c r="R486" s="25">
        <v>44165</v>
      </c>
      <c r="S486" s="83">
        <v>3076.6</v>
      </c>
      <c r="T486" s="58" t="s">
        <v>1331</v>
      </c>
    </row>
    <row r="487" spans="1:20" s="27" customFormat="1" ht="27" customHeight="1">
      <c r="A487" s="43" t="s">
        <v>1101</v>
      </c>
      <c r="B487" s="24" t="s">
        <v>70</v>
      </c>
      <c r="C487" s="24" t="s">
        <v>71</v>
      </c>
      <c r="D487" s="17" t="s">
        <v>107</v>
      </c>
      <c r="E487" s="26" t="s">
        <v>24</v>
      </c>
      <c r="F487" s="34"/>
      <c r="G487" s="35"/>
      <c r="H487" s="118" t="s">
        <v>1214</v>
      </c>
      <c r="I487" s="14"/>
      <c r="J487" s="5" t="s">
        <v>454</v>
      </c>
      <c r="K487" s="6"/>
      <c r="L487" s="35"/>
      <c r="M487" s="115" t="s">
        <v>1214</v>
      </c>
      <c r="O487" s="5" t="s">
        <v>454</v>
      </c>
      <c r="P487" s="83">
        <v>25</v>
      </c>
      <c r="Q487" s="25">
        <v>44165</v>
      </c>
      <c r="R487" s="25">
        <v>44165</v>
      </c>
      <c r="S487" s="83">
        <v>25</v>
      </c>
      <c r="T487" s="58" t="s">
        <v>1331</v>
      </c>
    </row>
    <row r="488" spans="1:20" s="27" customFormat="1" ht="27" customHeight="1">
      <c r="A488" s="43" t="s">
        <v>1102</v>
      </c>
      <c r="B488" s="24" t="s">
        <v>70</v>
      </c>
      <c r="C488" s="24" t="s">
        <v>71</v>
      </c>
      <c r="D488" s="17" t="s">
        <v>401</v>
      </c>
      <c r="E488" s="5" t="s">
        <v>27</v>
      </c>
      <c r="F488" s="34"/>
      <c r="G488" s="35"/>
      <c r="H488" s="140" t="s">
        <v>1263</v>
      </c>
      <c r="I488" s="14"/>
      <c r="J488" s="5" t="s">
        <v>750</v>
      </c>
      <c r="K488" s="6"/>
      <c r="L488" s="35"/>
      <c r="M488" s="140" t="s">
        <v>1263</v>
      </c>
      <c r="O488" s="5" t="s">
        <v>750</v>
      </c>
      <c r="P488" s="83">
        <v>5780.26</v>
      </c>
      <c r="Q488" s="25">
        <v>44165</v>
      </c>
      <c r="R488" s="25">
        <v>44172</v>
      </c>
      <c r="S488" s="83">
        <v>5780.26</v>
      </c>
      <c r="T488" s="58" t="s">
        <v>1331</v>
      </c>
    </row>
    <row r="489" spans="1:20" s="27" customFormat="1" ht="27" customHeight="1">
      <c r="A489" s="43" t="s">
        <v>1103</v>
      </c>
      <c r="B489" s="24" t="s">
        <v>70</v>
      </c>
      <c r="C489" s="24" t="s">
        <v>71</v>
      </c>
      <c r="D489" s="17" t="s">
        <v>142</v>
      </c>
      <c r="E489" s="26" t="s">
        <v>24</v>
      </c>
      <c r="F489" s="34"/>
      <c r="G489" s="35"/>
      <c r="H489" s="118" t="s">
        <v>1215</v>
      </c>
      <c r="I489" s="14"/>
      <c r="J489" s="5" t="s">
        <v>256</v>
      </c>
      <c r="K489" s="6"/>
      <c r="L489" s="35"/>
      <c r="M489" s="115" t="s">
        <v>1215</v>
      </c>
      <c r="O489" s="5" t="s">
        <v>256</v>
      </c>
      <c r="P489" s="83">
        <v>86</v>
      </c>
      <c r="Q489" s="25">
        <v>44168</v>
      </c>
      <c r="R489" s="25">
        <v>44168</v>
      </c>
      <c r="S489" s="83">
        <v>86</v>
      </c>
      <c r="T489" s="58" t="s">
        <v>1331</v>
      </c>
    </row>
    <row r="490" spans="1:20" s="27" customFormat="1" ht="27" customHeight="1">
      <c r="A490" s="43" t="s">
        <v>1104</v>
      </c>
      <c r="B490" s="24" t="s">
        <v>70</v>
      </c>
      <c r="C490" s="24" t="s">
        <v>71</v>
      </c>
      <c r="D490" s="17" t="s">
        <v>1098</v>
      </c>
      <c r="E490" s="26" t="s">
        <v>24</v>
      </c>
      <c r="F490" s="34"/>
      <c r="G490" s="35"/>
      <c r="H490" s="153" t="s">
        <v>1294</v>
      </c>
      <c r="I490" s="14"/>
      <c r="J490" s="5" t="s">
        <v>1097</v>
      </c>
      <c r="K490" s="6"/>
      <c r="L490" s="35"/>
      <c r="M490" s="153" t="s">
        <v>1294</v>
      </c>
      <c r="O490" s="5" t="s">
        <v>1097</v>
      </c>
      <c r="P490" s="83">
        <v>950</v>
      </c>
      <c r="Q490" s="25">
        <v>44169</v>
      </c>
      <c r="R490" s="25">
        <v>44175</v>
      </c>
      <c r="S490" s="83">
        <v>950</v>
      </c>
      <c r="T490" s="58" t="s">
        <v>1331</v>
      </c>
    </row>
    <row r="491" spans="1:21" s="27" customFormat="1" ht="27" customHeight="1">
      <c r="A491" s="43" t="s">
        <v>1105</v>
      </c>
      <c r="B491" s="24" t="s">
        <v>70</v>
      </c>
      <c r="C491" s="24" t="s">
        <v>71</v>
      </c>
      <c r="D491" s="17" t="s">
        <v>1106</v>
      </c>
      <c r="E491" s="26" t="s">
        <v>24</v>
      </c>
      <c r="F491" s="34"/>
      <c r="G491" s="35"/>
      <c r="H491" s="117" t="s">
        <v>1230</v>
      </c>
      <c r="I491" s="14"/>
      <c r="J491" s="5" t="s">
        <v>333</v>
      </c>
      <c r="K491" s="6"/>
      <c r="L491" s="35"/>
      <c r="M491" s="115" t="s">
        <v>1230</v>
      </c>
      <c r="O491" s="5" t="s">
        <v>333</v>
      </c>
      <c r="P491" s="83">
        <v>75</v>
      </c>
      <c r="Q491" s="25">
        <v>44172</v>
      </c>
      <c r="R491" s="25">
        <v>44175</v>
      </c>
      <c r="S491" s="83">
        <v>75</v>
      </c>
      <c r="T491" s="58" t="s">
        <v>1331</v>
      </c>
      <c r="U491" s="107"/>
    </row>
    <row r="492" spans="1:20" s="27" customFormat="1" ht="38.25" customHeight="1">
      <c r="A492" s="43" t="s">
        <v>1107</v>
      </c>
      <c r="B492" s="24" t="s">
        <v>70</v>
      </c>
      <c r="C492" s="24" t="s">
        <v>71</v>
      </c>
      <c r="D492" s="17" t="s">
        <v>401</v>
      </c>
      <c r="E492" s="5" t="s">
        <v>27</v>
      </c>
      <c r="F492" s="34"/>
      <c r="G492" s="35"/>
      <c r="H492" s="140" t="s">
        <v>1263</v>
      </c>
      <c r="I492" s="14"/>
      <c r="J492" s="5" t="s">
        <v>750</v>
      </c>
      <c r="K492" s="6"/>
      <c r="L492" s="35"/>
      <c r="M492" s="140" t="s">
        <v>1263</v>
      </c>
      <c r="O492" s="5" t="s">
        <v>750</v>
      </c>
      <c r="P492" s="83">
        <v>5843.38</v>
      </c>
      <c r="Q492" s="25">
        <v>44172</v>
      </c>
      <c r="R492" s="25">
        <v>44179</v>
      </c>
      <c r="S492" s="83">
        <v>5843.38</v>
      </c>
      <c r="T492" s="58" t="s">
        <v>1331</v>
      </c>
    </row>
    <row r="493" spans="1:21" s="27" customFormat="1" ht="27" customHeight="1">
      <c r="A493" s="43" t="s">
        <v>1108</v>
      </c>
      <c r="B493" s="24" t="s">
        <v>70</v>
      </c>
      <c r="C493" s="24" t="s">
        <v>71</v>
      </c>
      <c r="D493" s="17" t="s">
        <v>568</v>
      </c>
      <c r="E493" s="26" t="s">
        <v>24</v>
      </c>
      <c r="F493" s="34"/>
      <c r="G493" s="35"/>
      <c r="H493" s="117" t="s">
        <v>1230</v>
      </c>
      <c r="I493" s="14"/>
      <c r="J493" s="5" t="s">
        <v>333</v>
      </c>
      <c r="K493" s="6"/>
      <c r="L493" s="35"/>
      <c r="M493" s="115" t="s">
        <v>1230</v>
      </c>
      <c r="O493" s="5" t="s">
        <v>333</v>
      </c>
      <c r="P493" s="83">
        <v>200</v>
      </c>
      <c r="Q493" s="25">
        <v>44174</v>
      </c>
      <c r="R493" s="25">
        <v>44180</v>
      </c>
      <c r="S493" s="83">
        <v>200</v>
      </c>
      <c r="T493" s="58" t="s">
        <v>1331</v>
      </c>
      <c r="U493" s="107"/>
    </row>
    <row r="494" spans="1:20" s="27" customFormat="1" ht="27" customHeight="1">
      <c r="A494" s="17" t="s">
        <v>1109</v>
      </c>
      <c r="B494" s="24" t="s">
        <v>70</v>
      </c>
      <c r="C494" s="24" t="s">
        <v>71</v>
      </c>
      <c r="D494" s="17" t="s">
        <v>1131</v>
      </c>
      <c r="E494" s="26" t="s">
        <v>13</v>
      </c>
      <c r="F494" s="34"/>
      <c r="G494" s="35" t="s">
        <v>63</v>
      </c>
      <c r="H494" s="115" t="s">
        <v>1113</v>
      </c>
      <c r="I494" s="14"/>
      <c r="J494" s="5" t="s">
        <v>1111</v>
      </c>
      <c r="K494" s="6"/>
      <c r="L494" s="35"/>
      <c r="M494" s="115" t="s">
        <v>1114</v>
      </c>
      <c r="O494" s="5" t="s">
        <v>1110</v>
      </c>
      <c r="P494" s="95">
        <v>1117111.32</v>
      </c>
      <c r="Q494" s="25">
        <v>44007</v>
      </c>
      <c r="R494" s="25">
        <v>45102</v>
      </c>
      <c r="S494" s="150"/>
      <c r="T494" s="58"/>
    </row>
    <row r="495" spans="1:20" s="27" customFormat="1" ht="27" customHeight="1">
      <c r="A495" s="17" t="s">
        <v>1109</v>
      </c>
      <c r="B495" s="24" t="s">
        <v>70</v>
      </c>
      <c r="C495" s="24" t="s">
        <v>71</v>
      </c>
      <c r="D495" s="17" t="s">
        <v>1131</v>
      </c>
      <c r="E495" s="26" t="s">
        <v>13</v>
      </c>
      <c r="F495" s="34"/>
      <c r="G495" s="35" t="s">
        <v>60</v>
      </c>
      <c r="H495" s="115" t="s">
        <v>1045</v>
      </c>
      <c r="I495" s="14"/>
      <c r="J495" s="5" t="s">
        <v>1112</v>
      </c>
      <c r="K495" s="6"/>
      <c r="L495" s="35"/>
      <c r="M495" s="115" t="s">
        <v>1114</v>
      </c>
      <c r="O495" s="5" t="s">
        <v>1110</v>
      </c>
      <c r="P495" s="95">
        <v>1117111.32</v>
      </c>
      <c r="Q495" s="25">
        <v>44007</v>
      </c>
      <c r="R495" s="25">
        <v>45102</v>
      </c>
      <c r="S495" s="150"/>
      <c r="T495" s="58"/>
    </row>
    <row r="496" spans="1:20" s="27" customFormat="1" ht="27" customHeight="1">
      <c r="A496" s="17" t="s">
        <v>1109</v>
      </c>
      <c r="B496" s="24" t="s">
        <v>70</v>
      </c>
      <c r="C496" s="24" t="s">
        <v>71</v>
      </c>
      <c r="D496" s="17" t="s">
        <v>1131</v>
      </c>
      <c r="E496" s="26" t="s">
        <v>13</v>
      </c>
      <c r="F496" s="34"/>
      <c r="G496" s="35"/>
      <c r="H496" s="115" t="s">
        <v>1114</v>
      </c>
      <c r="I496" s="14"/>
      <c r="J496" s="5" t="s">
        <v>1110</v>
      </c>
      <c r="K496" s="6"/>
      <c r="L496" s="35"/>
      <c r="M496" s="115" t="s">
        <v>1114</v>
      </c>
      <c r="O496" s="5" t="s">
        <v>1110</v>
      </c>
      <c r="P496" s="95">
        <v>1117111.32</v>
      </c>
      <c r="Q496" s="25">
        <v>44007</v>
      </c>
      <c r="R496" s="25">
        <v>45102</v>
      </c>
      <c r="S496" s="150"/>
      <c r="T496" s="58"/>
    </row>
    <row r="497" spans="1:20" s="27" customFormat="1" ht="27" customHeight="1">
      <c r="A497" s="17" t="s">
        <v>1109</v>
      </c>
      <c r="B497" s="24" t="s">
        <v>70</v>
      </c>
      <c r="C497" s="24" t="s">
        <v>71</v>
      </c>
      <c r="D497" s="17" t="s">
        <v>1131</v>
      </c>
      <c r="E497" s="26" t="s">
        <v>13</v>
      </c>
      <c r="F497" s="34"/>
      <c r="G497" s="35" t="s">
        <v>63</v>
      </c>
      <c r="H497" s="154" t="s">
        <v>1116</v>
      </c>
      <c r="I497" s="14"/>
      <c r="J497" s="14" t="s">
        <v>1115</v>
      </c>
      <c r="K497" s="6"/>
      <c r="L497" s="35"/>
      <c r="M497" s="115" t="s">
        <v>1114</v>
      </c>
      <c r="O497" s="5" t="s">
        <v>1110</v>
      </c>
      <c r="P497" s="95">
        <v>1117111.32</v>
      </c>
      <c r="Q497" s="25">
        <v>44007</v>
      </c>
      <c r="R497" s="25">
        <v>45102</v>
      </c>
      <c r="S497" s="150"/>
      <c r="T497" s="58"/>
    </row>
    <row r="498" spans="1:20" s="27" customFormat="1" ht="27" customHeight="1">
      <c r="A498" s="17" t="s">
        <v>1109</v>
      </c>
      <c r="B498" s="24" t="s">
        <v>70</v>
      </c>
      <c r="C498" s="24" t="s">
        <v>71</v>
      </c>
      <c r="D498" s="17" t="s">
        <v>1131</v>
      </c>
      <c r="E498" s="26" t="s">
        <v>13</v>
      </c>
      <c r="F498" s="34"/>
      <c r="G498" s="35" t="s">
        <v>60</v>
      </c>
      <c r="H498" s="126">
        <v>1442160626</v>
      </c>
      <c r="I498" s="14"/>
      <c r="J498" s="14" t="s">
        <v>1117</v>
      </c>
      <c r="K498" s="6"/>
      <c r="L498" s="35"/>
      <c r="M498" s="115" t="s">
        <v>1114</v>
      </c>
      <c r="O498" s="5" t="s">
        <v>1110</v>
      </c>
      <c r="P498" s="95">
        <v>1117111.32</v>
      </c>
      <c r="Q498" s="25">
        <v>44007</v>
      </c>
      <c r="R498" s="25">
        <v>45102</v>
      </c>
      <c r="S498" s="150"/>
      <c r="T498" s="58"/>
    </row>
    <row r="499" spans="1:20" s="27" customFormat="1" ht="27" customHeight="1">
      <c r="A499" s="17" t="s">
        <v>1109</v>
      </c>
      <c r="B499" s="24" t="s">
        <v>70</v>
      </c>
      <c r="C499" s="24" t="s">
        <v>71</v>
      </c>
      <c r="D499" s="17" t="s">
        <v>1131</v>
      </c>
      <c r="E499" s="26" t="s">
        <v>13</v>
      </c>
      <c r="F499" s="34"/>
      <c r="G499" s="35"/>
      <c r="H499" s="126" t="s">
        <v>1119</v>
      </c>
      <c r="I499" s="14"/>
      <c r="J499" s="14" t="s">
        <v>1118</v>
      </c>
      <c r="K499" s="6"/>
      <c r="L499" s="35"/>
      <c r="M499" s="115" t="s">
        <v>1114</v>
      </c>
      <c r="O499" s="5" t="s">
        <v>1110</v>
      </c>
      <c r="P499" s="95">
        <v>1117111.32</v>
      </c>
      <c r="Q499" s="25">
        <v>44007</v>
      </c>
      <c r="R499" s="25">
        <v>45102</v>
      </c>
      <c r="S499" s="150"/>
      <c r="T499" s="58"/>
    </row>
    <row r="500" spans="1:20" s="27" customFormat="1" ht="27" customHeight="1">
      <c r="A500" s="17" t="s">
        <v>1109</v>
      </c>
      <c r="B500" s="24" t="s">
        <v>70</v>
      </c>
      <c r="C500" s="24" t="s">
        <v>71</v>
      </c>
      <c r="D500" s="17" t="s">
        <v>1131</v>
      </c>
      <c r="E500" s="26" t="s">
        <v>13</v>
      </c>
      <c r="F500" s="34"/>
      <c r="G500" s="35"/>
      <c r="H500" s="116" t="s">
        <v>1121</v>
      </c>
      <c r="I500" s="14"/>
      <c r="J500" s="14" t="s">
        <v>1120</v>
      </c>
      <c r="K500" s="6"/>
      <c r="L500" s="35"/>
      <c r="M500" s="115" t="s">
        <v>1114</v>
      </c>
      <c r="O500" s="5" t="s">
        <v>1110</v>
      </c>
      <c r="P500" s="95">
        <v>1117111.32</v>
      </c>
      <c r="Q500" s="25">
        <v>44007</v>
      </c>
      <c r="R500" s="25">
        <v>45102</v>
      </c>
      <c r="S500" s="150"/>
      <c r="T500" s="58"/>
    </row>
    <row r="501" spans="1:20" s="27" customFormat="1" ht="27" customHeight="1">
      <c r="A501" s="17" t="s">
        <v>1109</v>
      </c>
      <c r="B501" s="24" t="s">
        <v>70</v>
      </c>
      <c r="C501" s="24" t="s">
        <v>71</v>
      </c>
      <c r="D501" s="17" t="s">
        <v>1131</v>
      </c>
      <c r="E501" s="26" t="s">
        <v>13</v>
      </c>
      <c r="F501" s="34"/>
      <c r="G501" s="35"/>
      <c r="H501" s="146" t="s">
        <v>1044</v>
      </c>
      <c r="I501" s="14"/>
      <c r="J501" s="5" t="s">
        <v>1122</v>
      </c>
      <c r="K501" s="6"/>
      <c r="L501" s="35"/>
      <c r="M501" s="115" t="s">
        <v>1114</v>
      </c>
      <c r="O501" s="5" t="s">
        <v>1110</v>
      </c>
      <c r="P501" s="124">
        <v>1117111.32</v>
      </c>
      <c r="Q501" s="25">
        <v>44007</v>
      </c>
      <c r="R501" s="25">
        <v>45102</v>
      </c>
      <c r="S501" s="169"/>
      <c r="T501" s="58"/>
    </row>
    <row r="502" spans="1:20" s="27" customFormat="1" ht="27" customHeight="1">
      <c r="A502" s="109" t="s">
        <v>1123</v>
      </c>
      <c r="B502" s="24" t="s">
        <v>70</v>
      </c>
      <c r="C502" s="24" t="s">
        <v>71</v>
      </c>
      <c r="D502" s="105" t="s">
        <v>1132</v>
      </c>
      <c r="E502" s="26" t="s">
        <v>13</v>
      </c>
      <c r="F502" s="34"/>
      <c r="G502" s="35" t="s">
        <v>63</v>
      </c>
      <c r="H502" s="115" t="s">
        <v>1113</v>
      </c>
      <c r="I502" s="14"/>
      <c r="J502" s="5" t="s">
        <v>1111</v>
      </c>
      <c r="K502" s="6"/>
      <c r="L502" s="35"/>
      <c r="M502" s="146" t="s">
        <v>1044</v>
      </c>
      <c r="O502" s="113" t="s">
        <v>1130</v>
      </c>
      <c r="P502" s="155">
        <v>141111.36</v>
      </c>
      <c r="Q502" s="25">
        <v>44007</v>
      </c>
      <c r="R502" s="25">
        <v>44737</v>
      </c>
      <c r="S502" s="150"/>
      <c r="T502" s="58"/>
    </row>
    <row r="503" spans="1:20" s="27" customFormat="1" ht="27" customHeight="1">
      <c r="A503" s="109" t="s">
        <v>1123</v>
      </c>
      <c r="B503" s="24" t="s">
        <v>70</v>
      </c>
      <c r="C503" s="24" t="s">
        <v>71</v>
      </c>
      <c r="D503" s="105" t="s">
        <v>1132</v>
      </c>
      <c r="E503" s="26" t="s">
        <v>13</v>
      </c>
      <c r="F503" s="34"/>
      <c r="G503" s="35" t="s">
        <v>60</v>
      </c>
      <c r="H503" s="115" t="s">
        <v>1045</v>
      </c>
      <c r="I503" s="14"/>
      <c r="J503" s="5" t="s">
        <v>1112</v>
      </c>
      <c r="K503" s="6"/>
      <c r="L503" s="35"/>
      <c r="M503" s="146" t="s">
        <v>1044</v>
      </c>
      <c r="O503" s="113" t="s">
        <v>1130</v>
      </c>
      <c r="P503" s="155">
        <v>141111.36</v>
      </c>
      <c r="Q503" s="25">
        <v>44007</v>
      </c>
      <c r="R503" s="25">
        <v>44737</v>
      </c>
      <c r="S503" s="150"/>
      <c r="T503" s="58"/>
    </row>
    <row r="504" spans="1:20" s="27" customFormat="1" ht="27" customHeight="1">
      <c r="A504" s="109" t="s">
        <v>1123</v>
      </c>
      <c r="B504" s="24" t="s">
        <v>70</v>
      </c>
      <c r="C504" s="24" t="s">
        <v>71</v>
      </c>
      <c r="D504" s="105" t="s">
        <v>1132</v>
      </c>
      <c r="E504" s="26" t="s">
        <v>13</v>
      </c>
      <c r="F504" s="34"/>
      <c r="G504" s="35"/>
      <c r="H504" s="115" t="s">
        <v>1114</v>
      </c>
      <c r="I504" s="14"/>
      <c r="J504" s="5" t="s">
        <v>1110</v>
      </c>
      <c r="K504" s="6"/>
      <c r="L504" s="35"/>
      <c r="M504" s="146" t="s">
        <v>1044</v>
      </c>
      <c r="O504" s="113" t="s">
        <v>1130</v>
      </c>
      <c r="P504" s="155">
        <v>141111.36</v>
      </c>
      <c r="Q504" s="25">
        <v>44007</v>
      </c>
      <c r="R504" s="25">
        <v>44737</v>
      </c>
      <c r="S504" s="150"/>
      <c r="T504" s="58"/>
    </row>
    <row r="505" spans="1:20" s="27" customFormat="1" ht="27" customHeight="1">
      <c r="A505" s="109" t="s">
        <v>1123</v>
      </c>
      <c r="B505" s="24" t="s">
        <v>70</v>
      </c>
      <c r="C505" s="24" t="s">
        <v>71</v>
      </c>
      <c r="D505" s="105" t="s">
        <v>1132</v>
      </c>
      <c r="E505" s="26" t="s">
        <v>13</v>
      </c>
      <c r="F505" s="34"/>
      <c r="G505" s="35" t="s">
        <v>63</v>
      </c>
      <c r="H505" s="154" t="s">
        <v>1116</v>
      </c>
      <c r="I505" s="14"/>
      <c r="J505" s="14" t="s">
        <v>1115</v>
      </c>
      <c r="K505" s="6"/>
      <c r="L505" s="35"/>
      <c r="M505" s="146" t="s">
        <v>1044</v>
      </c>
      <c r="O505" s="113" t="s">
        <v>1130</v>
      </c>
      <c r="P505" s="155">
        <v>141111.36</v>
      </c>
      <c r="Q505" s="25">
        <v>44007</v>
      </c>
      <c r="R505" s="25">
        <v>44737</v>
      </c>
      <c r="S505" s="150"/>
      <c r="T505" s="58"/>
    </row>
    <row r="506" spans="1:20" s="27" customFormat="1" ht="27" customHeight="1">
      <c r="A506" s="109" t="s">
        <v>1123</v>
      </c>
      <c r="B506" s="24" t="s">
        <v>70</v>
      </c>
      <c r="C506" s="24" t="s">
        <v>71</v>
      </c>
      <c r="D506" s="105" t="s">
        <v>1132</v>
      </c>
      <c r="E506" s="26" t="s">
        <v>13</v>
      </c>
      <c r="F506" s="34"/>
      <c r="G506" s="35" t="s">
        <v>60</v>
      </c>
      <c r="H506" s="126">
        <v>1442160626</v>
      </c>
      <c r="I506" s="14"/>
      <c r="J506" s="14" t="s">
        <v>1117</v>
      </c>
      <c r="K506" s="6"/>
      <c r="L506" s="35"/>
      <c r="M506" s="146" t="s">
        <v>1044</v>
      </c>
      <c r="O506" s="113" t="s">
        <v>1130</v>
      </c>
      <c r="P506" s="155">
        <v>141111.36</v>
      </c>
      <c r="Q506" s="25">
        <v>44007</v>
      </c>
      <c r="R506" s="25">
        <v>44737</v>
      </c>
      <c r="S506" s="150"/>
      <c r="T506" s="58"/>
    </row>
    <row r="507" spans="1:20" s="27" customFormat="1" ht="27" customHeight="1">
      <c r="A507" s="109" t="s">
        <v>1123</v>
      </c>
      <c r="B507" s="24" t="s">
        <v>70</v>
      </c>
      <c r="C507" s="24" t="s">
        <v>71</v>
      </c>
      <c r="D507" s="105" t="s">
        <v>1132</v>
      </c>
      <c r="E507" s="26" t="s">
        <v>13</v>
      </c>
      <c r="F507" s="34"/>
      <c r="G507" s="35"/>
      <c r="H507" s="126" t="s">
        <v>1119</v>
      </c>
      <c r="I507" s="14"/>
      <c r="J507" s="14" t="s">
        <v>1118</v>
      </c>
      <c r="K507" s="6"/>
      <c r="L507" s="35"/>
      <c r="M507" s="146" t="s">
        <v>1044</v>
      </c>
      <c r="O507" s="113" t="s">
        <v>1130</v>
      </c>
      <c r="P507" s="155">
        <v>141111.36</v>
      </c>
      <c r="Q507" s="25">
        <v>44007</v>
      </c>
      <c r="R507" s="25">
        <v>44737</v>
      </c>
      <c r="S507" s="150"/>
      <c r="T507" s="58"/>
    </row>
    <row r="508" spans="1:20" s="27" customFormat="1" ht="27" customHeight="1">
      <c r="A508" s="109" t="s">
        <v>1123</v>
      </c>
      <c r="B508" s="24" t="s">
        <v>70</v>
      </c>
      <c r="C508" s="24" t="s">
        <v>71</v>
      </c>
      <c r="D508" s="105" t="s">
        <v>1132</v>
      </c>
      <c r="E508" s="26" t="s">
        <v>13</v>
      </c>
      <c r="F508" s="34"/>
      <c r="G508" s="35"/>
      <c r="H508" s="146" t="s">
        <v>1044</v>
      </c>
      <c r="I508" s="14"/>
      <c r="J508" s="5" t="s">
        <v>1122</v>
      </c>
      <c r="K508" s="6"/>
      <c r="L508" s="35"/>
      <c r="M508" s="146" t="s">
        <v>1044</v>
      </c>
      <c r="O508" s="113" t="s">
        <v>1130</v>
      </c>
      <c r="P508" s="155">
        <v>141111.36</v>
      </c>
      <c r="Q508" s="25">
        <v>44007</v>
      </c>
      <c r="R508" s="25">
        <v>44737</v>
      </c>
      <c r="S508" s="150"/>
      <c r="T508" s="58"/>
    </row>
    <row r="509" spans="1:21" s="27" customFormat="1" ht="27" customHeight="1">
      <c r="A509" s="109" t="s">
        <v>1123</v>
      </c>
      <c r="B509" s="24" t="s">
        <v>70</v>
      </c>
      <c r="C509" s="24" t="s">
        <v>71</v>
      </c>
      <c r="D509" s="105" t="s">
        <v>1132</v>
      </c>
      <c r="E509" s="26" t="s">
        <v>13</v>
      </c>
      <c r="F509" s="34"/>
      <c r="G509" s="35"/>
      <c r="H509" s="117" t="s">
        <v>1033</v>
      </c>
      <c r="I509" s="14"/>
      <c r="J509" s="5" t="s">
        <v>1124</v>
      </c>
      <c r="K509" s="6"/>
      <c r="L509" s="35"/>
      <c r="M509" s="146" t="s">
        <v>1044</v>
      </c>
      <c r="O509" s="113" t="s">
        <v>1130</v>
      </c>
      <c r="P509" s="110">
        <v>141111.36</v>
      </c>
      <c r="Q509" s="25">
        <v>44007</v>
      </c>
      <c r="R509" s="25">
        <v>44737</v>
      </c>
      <c r="S509" s="70">
        <f>5880</f>
        <v>5880</v>
      </c>
      <c r="T509" s="58"/>
      <c r="U509" s="107"/>
    </row>
    <row r="510" spans="1:20" s="27" customFormat="1" ht="27" customHeight="1">
      <c r="A510" s="111" t="s">
        <v>1295</v>
      </c>
      <c r="B510" s="24" t="s">
        <v>70</v>
      </c>
      <c r="C510" s="24" t="s">
        <v>71</v>
      </c>
      <c r="D510" s="105" t="s">
        <v>1133</v>
      </c>
      <c r="E510" s="26" t="s">
        <v>13</v>
      </c>
      <c r="F510" s="34"/>
      <c r="G510" s="35"/>
      <c r="H510" s="146" t="s">
        <v>1044</v>
      </c>
      <c r="I510" s="14"/>
      <c r="J510" s="5" t="s">
        <v>1122</v>
      </c>
      <c r="K510" s="6"/>
      <c r="L510" s="35"/>
      <c r="M510" s="146" t="s">
        <v>1044</v>
      </c>
      <c r="O510" s="113" t="s">
        <v>1130</v>
      </c>
      <c r="P510" s="155">
        <v>374411.52</v>
      </c>
      <c r="Q510" s="25">
        <v>44007</v>
      </c>
      <c r="R510" s="25">
        <v>44737</v>
      </c>
      <c r="S510" s="150"/>
      <c r="T510" s="58"/>
    </row>
    <row r="511" spans="1:21" s="27" customFormat="1" ht="27" customHeight="1">
      <c r="A511" s="111" t="s">
        <v>1295</v>
      </c>
      <c r="B511" s="24" t="s">
        <v>70</v>
      </c>
      <c r="C511" s="24" t="s">
        <v>71</v>
      </c>
      <c r="D511" s="105" t="s">
        <v>1133</v>
      </c>
      <c r="E511" s="26" t="s">
        <v>13</v>
      </c>
      <c r="F511" s="34"/>
      <c r="G511" s="35"/>
      <c r="H511" s="115" t="s">
        <v>1114</v>
      </c>
      <c r="I511" s="14"/>
      <c r="J511" s="5" t="s">
        <v>1110</v>
      </c>
      <c r="K511" s="6"/>
      <c r="L511" s="35"/>
      <c r="M511" s="146" t="s">
        <v>1044</v>
      </c>
      <c r="O511" s="113" t="s">
        <v>1130</v>
      </c>
      <c r="P511" s="110">
        <v>374411.52</v>
      </c>
      <c r="Q511" s="25">
        <v>44007</v>
      </c>
      <c r="R511" s="25">
        <v>44737</v>
      </c>
      <c r="S511" s="70">
        <f>10400</f>
        <v>10400</v>
      </c>
      <c r="T511" s="58"/>
      <c r="U511" s="107"/>
    </row>
    <row r="512" spans="1:20" s="27" customFormat="1" ht="27" customHeight="1">
      <c r="A512" s="109" t="s">
        <v>1125</v>
      </c>
      <c r="B512" s="24" t="s">
        <v>70</v>
      </c>
      <c r="C512" s="24" t="s">
        <v>71</v>
      </c>
      <c r="D512" s="105" t="s">
        <v>1134</v>
      </c>
      <c r="E512" s="26" t="s">
        <v>13</v>
      </c>
      <c r="F512" s="34"/>
      <c r="G512" s="35"/>
      <c r="H512" s="115" t="s">
        <v>1114</v>
      </c>
      <c r="I512" s="14"/>
      <c r="J512" s="5" t="s">
        <v>1110</v>
      </c>
      <c r="K512" s="6"/>
      <c r="L512" s="35"/>
      <c r="M512" s="117" t="s">
        <v>1033</v>
      </c>
      <c r="O512" s="5" t="s">
        <v>1124</v>
      </c>
      <c r="P512" s="156">
        <v>158263.2</v>
      </c>
      <c r="Q512" s="25">
        <v>44007</v>
      </c>
      <c r="R512" s="25">
        <v>45102</v>
      </c>
      <c r="S512" s="150"/>
      <c r="T512" s="58"/>
    </row>
    <row r="513" spans="1:20" s="27" customFormat="1" ht="27" customHeight="1">
      <c r="A513" s="109" t="s">
        <v>1125</v>
      </c>
      <c r="B513" s="24" t="s">
        <v>70</v>
      </c>
      <c r="C513" s="24" t="s">
        <v>71</v>
      </c>
      <c r="D513" s="105" t="s">
        <v>1134</v>
      </c>
      <c r="E513" s="26" t="s">
        <v>13</v>
      </c>
      <c r="F513" s="34"/>
      <c r="G513" s="35"/>
      <c r="H513" s="117" t="s">
        <v>1033</v>
      </c>
      <c r="I513" s="5"/>
      <c r="J513" s="5" t="s">
        <v>1124</v>
      </c>
      <c r="K513" s="6"/>
      <c r="L513" s="35"/>
      <c r="M513" s="117" t="s">
        <v>1033</v>
      </c>
      <c r="O513" s="5" t="s">
        <v>1124</v>
      </c>
      <c r="P513" s="156">
        <v>158263.2</v>
      </c>
      <c r="Q513" s="25">
        <v>44007</v>
      </c>
      <c r="R513" s="25">
        <v>45102</v>
      </c>
      <c r="S513" s="150"/>
      <c r="T513" s="58"/>
    </row>
    <row r="514" spans="1:20" s="27" customFormat="1" ht="27" customHeight="1">
      <c r="A514" s="109" t="s">
        <v>1125</v>
      </c>
      <c r="B514" s="24" t="s">
        <v>70</v>
      </c>
      <c r="C514" s="24" t="s">
        <v>71</v>
      </c>
      <c r="D514" s="105" t="s">
        <v>1134</v>
      </c>
      <c r="E514" s="26" t="s">
        <v>13</v>
      </c>
      <c r="F514" s="34"/>
      <c r="G514" s="35" t="s">
        <v>63</v>
      </c>
      <c r="H514" s="154" t="s">
        <v>1116</v>
      </c>
      <c r="I514" s="14"/>
      <c r="J514" s="14" t="s">
        <v>1115</v>
      </c>
      <c r="K514" s="6"/>
      <c r="L514" s="35"/>
      <c r="M514" s="117" t="s">
        <v>1033</v>
      </c>
      <c r="O514" s="5" t="s">
        <v>1124</v>
      </c>
      <c r="P514" s="156">
        <v>158263.2</v>
      </c>
      <c r="Q514" s="25">
        <v>44007</v>
      </c>
      <c r="R514" s="25">
        <v>45102</v>
      </c>
      <c r="S514" s="150"/>
      <c r="T514" s="58"/>
    </row>
    <row r="515" spans="1:20" s="27" customFormat="1" ht="27" customHeight="1">
      <c r="A515" s="109" t="s">
        <v>1125</v>
      </c>
      <c r="B515" s="24" t="s">
        <v>70</v>
      </c>
      <c r="C515" s="24" t="s">
        <v>71</v>
      </c>
      <c r="D515" s="105" t="s">
        <v>1134</v>
      </c>
      <c r="E515" s="26" t="s">
        <v>13</v>
      </c>
      <c r="F515" s="34"/>
      <c r="G515" s="35" t="s">
        <v>60</v>
      </c>
      <c r="H515" s="126">
        <v>1442160626</v>
      </c>
      <c r="I515" s="14"/>
      <c r="J515" s="14" t="s">
        <v>1117</v>
      </c>
      <c r="K515" s="6"/>
      <c r="L515" s="35"/>
      <c r="M515" s="117" t="s">
        <v>1033</v>
      </c>
      <c r="O515" s="5" t="s">
        <v>1124</v>
      </c>
      <c r="P515" s="156">
        <v>158263.2</v>
      </c>
      <c r="Q515" s="25">
        <v>44007</v>
      </c>
      <c r="R515" s="25">
        <v>45102</v>
      </c>
      <c r="S515" s="150"/>
      <c r="T515" s="58"/>
    </row>
    <row r="516" spans="1:20" s="27" customFormat="1" ht="27" customHeight="1">
      <c r="A516" s="109" t="s">
        <v>1125</v>
      </c>
      <c r="B516" s="24" t="s">
        <v>70</v>
      </c>
      <c r="C516" s="24" t="s">
        <v>71</v>
      </c>
      <c r="D516" s="105" t="s">
        <v>1134</v>
      </c>
      <c r="E516" s="26" t="s">
        <v>13</v>
      </c>
      <c r="F516" s="34"/>
      <c r="G516" s="35" t="s">
        <v>63</v>
      </c>
      <c r="H516" s="115" t="s">
        <v>1113</v>
      </c>
      <c r="I516" s="14"/>
      <c r="J516" s="5" t="s">
        <v>1111</v>
      </c>
      <c r="K516" s="6"/>
      <c r="L516" s="35"/>
      <c r="M516" s="117" t="s">
        <v>1033</v>
      </c>
      <c r="O516" s="5" t="s">
        <v>1124</v>
      </c>
      <c r="P516" s="156">
        <v>158263.2</v>
      </c>
      <c r="Q516" s="25">
        <v>44007</v>
      </c>
      <c r="R516" s="25">
        <v>45102</v>
      </c>
      <c r="S516" s="150"/>
      <c r="T516" s="58"/>
    </row>
    <row r="517" spans="1:20" s="27" customFormat="1" ht="27" customHeight="1">
      <c r="A517" s="109" t="s">
        <v>1125</v>
      </c>
      <c r="B517" s="24" t="s">
        <v>70</v>
      </c>
      <c r="C517" s="24" t="s">
        <v>71</v>
      </c>
      <c r="D517" s="105" t="s">
        <v>1134</v>
      </c>
      <c r="E517" s="26" t="s">
        <v>13</v>
      </c>
      <c r="F517" s="34"/>
      <c r="G517" s="35" t="s">
        <v>60</v>
      </c>
      <c r="H517" s="115" t="s">
        <v>1045</v>
      </c>
      <c r="I517" s="14"/>
      <c r="J517" s="5" t="s">
        <v>1112</v>
      </c>
      <c r="K517" s="6"/>
      <c r="L517" s="35"/>
      <c r="M517" s="117" t="s">
        <v>1033</v>
      </c>
      <c r="O517" s="5" t="s">
        <v>1124</v>
      </c>
      <c r="P517" s="156">
        <v>158263.2</v>
      </c>
      <c r="Q517" s="25">
        <v>44007</v>
      </c>
      <c r="R517" s="25">
        <v>45102</v>
      </c>
      <c r="S517" s="150"/>
      <c r="T517" s="58"/>
    </row>
    <row r="518" spans="1:20" s="27" customFormat="1" ht="27" customHeight="1">
      <c r="A518" s="109" t="s">
        <v>1125</v>
      </c>
      <c r="B518" s="24" t="s">
        <v>70</v>
      </c>
      <c r="C518" s="24" t="s">
        <v>71</v>
      </c>
      <c r="D518" s="105" t="s">
        <v>1134</v>
      </c>
      <c r="E518" s="26" t="s">
        <v>13</v>
      </c>
      <c r="F518" s="34"/>
      <c r="G518" s="35"/>
      <c r="H518" s="146" t="s">
        <v>1044</v>
      </c>
      <c r="I518" s="14"/>
      <c r="J518" s="5" t="s">
        <v>1122</v>
      </c>
      <c r="K518" s="6"/>
      <c r="L518" s="35"/>
      <c r="M518" s="117" t="s">
        <v>1033</v>
      </c>
      <c r="O518" s="5" t="s">
        <v>1124</v>
      </c>
      <c r="P518" s="156">
        <v>158263.2</v>
      </c>
      <c r="Q518" s="25">
        <v>44007</v>
      </c>
      <c r="R518" s="25">
        <v>45102</v>
      </c>
      <c r="S518" s="150"/>
      <c r="T518" s="58"/>
    </row>
    <row r="519" spans="1:21" s="27" customFormat="1" ht="27" customHeight="1">
      <c r="A519" s="109" t="s">
        <v>1125</v>
      </c>
      <c r="B519" s="24" t="s">
        <v>70</v>
      </c>
      <c r="C519" s="24" t="s">
        <v>71</v>
      </c>
      <c r="D519" s="105" t="s">
        <v>1134</v>
      </c>
      <c r="E519" s="26" t="s">
        <v>13</v>
      </c>
      <c r="F519" s="34"/>
      <c r="G519" s="35"/>
      <c r="H519" s="126" t="s">
        <v>1119</v>
      </c>
      <c r="I519" s="14"/>
      <c r="J519" s="14" t="s">
        <v>1118</v>
      </c>
      <c r="K519" s="6"/>
      <c r="L519" s="35"/>
      <c r="M519" s="115" t="s">
        <v>1114</v>
      </c>
      <c r="O519" s="5" t="s">
        <v>1124</v>
      </c>
      <c r="P519" s="112">
        <v>158263.2</v>
      </c>
      <c r="Q519" s="25">
        <v>44007</v>
      </c>
      <c r="R519" s="25">
        <v>45102</v>
      </c>
      <c r="S519" s="70">
        <f>867.1</f>
        <v>867.1</v>
      </c>
      <c r="T519" s="58"/>
      <c r="U519" s="107"/>
    </row>
    <row r="520" spans="1:20" s="27" customFormat="1" ht="27" customHeight="1">
      <c r="A520" s="108">
        <v>8243117357</v>
      </c>
      <c r="B520" s="24" t="s">
        <v>70</v>
      </c>
      <c r="C520" s="24" t="s">
        <v>71</v>
      </c>
      <c r="D520" s="105" t="s">
        <v>1135</v>
      </c>
      <c r="E520" s="26" t="s">
        <v>13</v>
      </c>
      <c r="F520" s="34"/>
      <c r="G520" s="35" t="s">
        <v>63</v>
      </c>
      <c r="H520" s="115" t="s">
        <v>1113</v>
      </c>
      <c r="I520" s="14"/>
      <c r="J520" s="5" t="s">
        <v>1111</v>
      </c>
      <c r="K520" s="6"/>
      <c r="L520" s="35"/>
      <c r="M520" s="115" t="s">
        <v>1114</v>
      </c>
      <c r="O520" s="5" t="s">
        <v>1110</v>
      </c>
      <c r="P520" s="156">
        <v>516955.68</v>
      </c>
      <c r="Q520" s="25">
        <v>44007</v>
      </c>
      <c r="R520" s="25">
        <v>45102</v>
      </c>
      <c r="S520" s="150"/>
      <c r="T520" s="58"/>
    </row>
    <row r="521" spans="1:20" s="27" customFormat="1" ht="27" customHeight="1">
      <c r="A521" s="43" t="s">
        <v>1126</v>
      </c>
      <c r="B521" s="24" t="s">
        <v>70</v>
      </c>
      <c r="C521" s="24" t="s">
        <v>71</v>
      </c>
      <c r="D521" s="105" t="s">
        <v>1135</v>
      </c>
      <c r="E521" s="26" t="s">
        <v>13</v>
      </c>
      <c r="F521" s="34"/>
      <c r="G521" s="35" t="s">
        <v>60</v>
      </c>
      <c r="H521" s="115" t="s">
        <v>1045</v>
      </c>
      <c r="I521" s="14"/>
      <c r="J521" s="5" t="s">
        <v>1112</v>
      </c>
      <c r="K521" s="6"/>
      <c r="L521" s="35"/>
      <c r="M521" s="115" t="s">
        <v>1114</v>
      </c>
      <c r="O521" s="5" t="s">
        <v>1110</v>
      </c>
      <c r="P521" s="156">
        <v>516955.68</v>
      </c>
      <c r="Q521" s="25">
        <v>44007</v>
      </c>
      <c r="R521" s="25">
        <v>45102</v>
      </c>
      <c r="S521" s="150"/>
      <c r="T521" s="58"/>
    </row>
    <row r="522" spans="1:20" s="27" customFormat="1" ht="27" customHeight="1">
      <c r="A522" s="43" t="s">
        <v>1126</v>
      </c>
      <c r="B522" s="24" t="s">
        <v>70</v>
      </c>
      <c r="C522" s="24" t="s">
        <v>71</v>
      </c>
      <c r="D522" s="105" t="s">
        <v>1135</v>
      </c>
      <c r="E522" s="26" t="s">
        <v>13</v>
      </c>
      <c r="F522" s="34"/>
      <c r="G522" s="35" t="s">
        <v>63</v>
      </c>
      <c r="H522" s="154" t="s">
        <v>1116</v>
      </c>
      <c r="I522" s="14"/>
      <c r="J522" s="14" t="s">
        <v>1115</v>
      </c>
      <c r="K522" s="6"/>
      <c r="L522" s="35"/>
      <c r="M522" s="115" t="s">
        <v>1114</v>
      </c>
      <c r="O522" s="5" t="s">
        <v>1110</v>
      </c>
      <c r="P522" s="156">
        <v>516955.68</v>
      </c>
      <c r="Q522" s="25">
        <v>44007</v>
      </c>
      <c r="R522" s="25">
        <v>45102</v>
      </c>
      <c r="S522" s="150"/>
      <c r="T522" s="58"/>
    </row>
    <row r="523" spans="1:20" s="27" customFormat="1" ht="27" customHeight="1">
      <c r="A523" s="43" t="s">
        <v>1126</v>
      </c>
      <c r="B523" s="24" t="s">
        <v>70</v>
      </c>
      <c r="C523" s="24" t="s">
        <v>71</v>
      </c>
      <c r="D523" s="105" t="s">
        <v>1135</v>
      </c>
      <c r="E523" s="26" t="s">
        <v>13</v>
      </c>
      <c r="F523" s="34"/>
      <c r="G523" s="35" t="s">
        <v>60</v>
      </c>
      <c r="H523" s="126">
        <v>1442160626</v>
      </c>
      <c r="I523" s="14"/>
      <c r="J523" s="14" t="s">
        <v>1117</v>
      </c>
      <c r="K523" s="6"/>
      <c r="L523" s="35"/>
      <c r="M523" s="115" t="s">
        <v>1114</v>
      </c>
      <c r="O523" s="5" t="s">
        <v>1110</v>
      </c>
      <c r="P523" s="156">
        <v>516955.68</v>
      </c>
      <c r="Q523" s="25">
        <v>44007</v>
      </c>
      <c r="R523" s="25">
        <v>45102</v>
      </c>
      <c r="S523" s="150"/>
      <c r="T523" s="58"/>
    </row>
    <row r="524" spans="1:20" s="27" customFormat="1" ht="27" customHeight="1">
      <c r="A524" s="43" t="s">
        <v>1126</v>
      </c>
      <c r="B524" s="24" t="s">
        <v>70</v>
      </c>
      <c r="C524" s="24" t="s">
        <v>71</v>
      </c>
      <c r="D524" s="105" t="s">
        <v>1135</v>
      </c>
      <c r="E524" s="26" t="s">
        <v>13</v>
      </c>
      <c r="F524" s="34"/>
      <c r="G524" s="35"/>
      <c r="H524" s="126" t="s">
        <v>1119</v>
      </c>
      <c r="I524" s="14"/>
      <c r="J524" s="14" t="s">
        <v>1118</v>
      </c>
      <c r="K524" s="6"/>
      <c r="L524" s="35"/>
      <c r="M524" s="115" t="s">
        <v>1114</v>
      </c>
      <c r="O524" s="5" t="s">
        <v>1110</v>
      </c>
      <c r="P524" s="156">
        <v>516955.68</v>
      </c>
      <c r="Q524" s="25">
        <v>44007</v>
      </c>
      <c r="R524" s="25">
        <v>45102</v>
      </c>
      <c r="S524" s="150"/>
      <c r="T524" s="58"/>
    </row>
    <row r="525" spans="1:20" s="27" customFormat="1" ht="27" customHeight="1">
      <c r="A525" s="43" t="s">
        <v>1126</v>
      </c>
      <c r="B525" s="24" t="s">
        <v>70</v>
      </c>
      <c r="C525" s="24" t="s">
        <v>71</v>
      </c>
      <c r="D525" s="105" t="s">
        <v>1135</v>
      </c>
      <c r="E525" s="26" t="s">
        <v>13</v>
      </c>
      <c r="F525" s="34"/>
      <c r="G525" s="35"/>
      <c r="H525" s="146" t="s">
        <v>1044</v>
      </c>
      <c r="I525" s="14"/>
      <c r="J525" s="5" t="s">
        <v>1122</v>
      </c>
      <c r="K525" s="6"/>
      <c r="L525" s="35"/>
      <c r="M525" s="115" t="s">
        <v>1114</v>
      </c>
      <c r="O525" s="5" t="s">
        <v>1110</v>
      </c>
      <c r="P525" s="112">
        <v>516955.68</v>
      </c>
      <c r="Q525" s="25">
        <v>44007</v>
      </c>
      <c r="R525" s="25">
        <v>45102</v>
      </c>
      <c r="S525" s="169"/>
      <c r="T525" s="58"/>
    </row>
    <row r="526" spans="1:20" s="27" customFormat="1" ht="27" customHeight="1">
      <c r="A526" s="109" t="s">
        <v>1127</v>
      </c>
      <c r="B526" s="24" t="s">
        <v>70</v>
      </c>
      <c r="C526" s="24" t="s">
        <v>71</v>
      </c>
      <c r="D526" s="105" t="s">
        <v>1136</v>
      </c>
      <c r="E526" s="26" t="s">
        <v>13</v>
      </c>
      <c r="F526" s="34"/>
      <c r="G526" s="35"/>
      <c r="H526" s="117" t="s">
        <v>1033</v>
      </c>
      <c r="I526" s="5"/>
      <c r="J526" s="5" t="s">
        <v>1124</v>
      </c>
      <c r="K526" s="6"/>
      <c r="L526" s="35"/>
      <c r="M526" s="117" t="s">
        <v>1033</v>
      </c>
      <c r="O526" s="5" t="s">
        <v>1124</v>
      </c>
      <c r="P526" s="156">
        <v>186991.2</v>
      </c>
      <c r="Q526" s="25">
        <v>44007</v>
      </c>
      <c r="R526" s="25">
        <v>45102</v>
      </c>
      <c r="S526" s="150"/>
      <c r="T526" s="58"/>
    </row>
    <row r="527" spans="1:20" s="27" customFormat="1" ht="27" customHeight="1">
      <c r="A527" s="109" t="s">
        <v>1128</v>
      </c>
      <c r="B527" s="24" t="s">
        <v>70</v>
      </c>
      <c r="C527" s="24" t="s">
        <v>71</v>
      </c>
      <c r="D527" s="105" t="s">
        <v>1136</v>
      </c>
      <c r="E527" s="26" t="s">
        <v>13</v>
      </c>
      <c r="F527" s="34"/>
      <c r="G527" s="35" t="s">
        <v>63</v>
      </c>
      <c r="H527" s="115" t="s">
        <v>1113</v>
      </c>
      <c r="I527" s="14"/>
      <c r="J527" s="5" t="s">
        <v>1111</v>
      </c>
      <c r="K527" s="6"/>
      <c r="L527" s="35"/>
      <c r="M527" s="117" t="s">
        <v>1033</v>
      </c>
      <c r="O527" s="5" t="s">
        <v>1124</v>
      </c>
      <c r="P527" s="156">
        <v>186991.2</v>
      </c>
      <c r="Q527" s="25">
        <v>44007</v>
      </c>
      <c r="R527" s="25">
        <v>45102</v>
      </c>
      <c r="S527" s="150"/>
      <c r="T527" s="58"/>
    </row>
    <row r="528" spans="1:20" s="27" customFormat="1" ht="27" customHeight="1">
      <c r="A528" s="109" t="s">
        <v>1129</v>
      </c>
      <c r="B528" s="24" t="s">
        <v>70</v>
      </c>
      <c r="C528" s="24" t="s">
        <v>71</v>
      </c>
      <c r="D528" s="105" t="s">
        <v>1136</v>
      </c>
      <c r="E528" s="26" t="s">
        <v>13</v>
      </c>
      <c r="F528" s="34"/>
      <c r="G528" s="35" t="s">
        <v>60</v>
      </c>
      <c r="H528" s="115" t="s">
        <v>1045</v>
      </c>
      <c r="I528" s="14"/>
      <c r="J528" s="5" t="s">
        <v>1112</v>
      </c>
      <c r="K528" s="6"/>
      <c r="L528" s="35"/>
      <c r="M528" s="117" t="s">
        <v>1033</v>
      </c>
      <c r="O528" s="5" t="s">
        <v>1124</v>
      </c>
      <c r="P528" s="156">
        <v>186991.2</v>
      </c>
      <c r="Q528" s="25">
        <v>44007</v>
      </c>
      <c r="R528" s="25">
        <v>45102</v>
      </c>
      <c r="S528" s="150"/>
      <c r="T528" s="58"/>
    </row>
    <row r="529" spans="1:20" s="27" customFormat="1" ht="27" customHeight="1">
      <c r="A529" s="109" t="s">
        <v>1127</v>
      </c>
      <c r="B529" s="24" t="s">
        <v>70</v>
      </c>
      <c r="C529" s="24" t="s">
        <v>71</v>
      </c>
      <c r="D529" s="105" t="s">
        <v>1136</v>
      </c>
      <c r="E529" s="26" t="s">
        <v>13</v>
      </c>
      <c r="F529" s="34"/>
      <c r="G529" s="35"/>
      <c r="H529" s="115" t="s">
        <v>1114</v>
      </c>
      <c r="I529" s="14"/>
      <c r="J529" s="5" t="s">
        <v>1110</v>
      </c>
      <c r="K529" s="6"/>
      <c r="L529" s="35"/>
      <c r="M529" s="117" t="s">
        <v>1033</v>
      </c>
      <c r="O529" s="5" t="s">
        <v>1124</v>
      </c>
      <c r="P529" s="156">
        <v>186991.2</v>
      </c>
      <c r="Q529" s="25">
        <v>44007</v>
      </c>
      <c r="R529" s="25">
        <v>45102</v>
      </c>
      <c r="S529" s="150"/>
      <c r="T529" s="58"/>
    </row>
    <row r="530" spans="1:20" s="27" customFormat="1" ht="27" customHeight="1">
      <c r="A530" s="109" t="s">
        <v>1127</v>
      </c>
      <c r="B530" s="24" t="s">
        <v>70</v>
      </c>
      <c r="C530" s="24" t="s">
        <v>71</v>
      </c>
      <c r="D530" s="105" t="s">
        <v>1136</v>
      </c>
      <c r="E530" s="26" t="s">
        <v>13</v>
      </c>
      <c r="F530" s="34"/>
      <c r="G530" s="35" t="s">
        <v>63</v>
      </c>
      <c r="H530" s="154" t="s">
        <v>1116</v>
      </c>
      <c r="I530" s="14"/>
      <c r="J530" s="14" t="s">
        <v>1115</v>
      </c>
      <c r="K530" s="6"/>
      <c r="L530" s="35"/>
      <c r="M530" s="117" t="s">
        <v>1033</v>
      </c>
      <c r="O530" s="5" t="s">
        <v>1124</v>
      </c>
      <c r="P530" s="156">
        <v>186991.2</v>
      </c>
      <c r="Q530" s="25">
        <v>44007</v>
      </c>
      <c r="R530" s="25">
        <v>45102</v>
      </c>
      <c r="S530" s="150"/>
      <c r="T530" s="58"/>
    </row>
    <row r="531" spans="1:20" s="27" customFormat="1" ht="27" customHeight="1">
      <c r="A531" s="109" t="s">
        <v>1127</v>
      </c>
      <c r="B531" s="24" t="s">
        <v>70</v>
      </c>
      <c r="C531" s="24" t="s">
        <v>71</v>
      </c>
      <c r="D531" s="105" t="s">
        <v>1136</v>
      </c>
      <c r="E531" s="26" t="s">
        <v>13</v>
      </c>
      <c r="F531" s="34"/>
      <c r="G531" s="35" t="s">
        <v>60</v>
      </c>
      <c r="H531" s="126">
        <v>1442160626</v>
      </c>
      <c r="I531" s="14"/>
      <c r="J531" s="14" t="s">
        <v>1117</v>
      </c>
      <c r="K531" s="6"/>
      <c r="L531" s="35"/>
      <c r="M531" s="117" t="s">
        <v>1033</v>
      </c>
      <c r="O531" s="5" t="s">
        <v>1124</v>
      </c>
      <c r="P531" s="156">
        <v>186991.2</v>
      </c>
      <c r="Q531" s="25">
        <v>44007</v>
      </c>
      <c r="R531" s="25">
        <v>45102</v>
      </c>
      <c r="S531" s="150"/>
      <c r="T531" s="58"/>
    </row>
    <row r="532" spans="1:20" s="27" customFormat="1" ht="27" customHeight="1">
      <c r="A532" s="109" t="s">
        <v>1127</v>
      </c>
      <c r="B532" s="24" t="s">
        <v>70</v>
      </c>
      <c r="C532" s="24" t="s">
        <v>71</v>
      </c>
      <c r="D532" s="105" t="s">
        <v>1136</v>
      </c>
      <c r="E532" s="26" t="s">
        <v>13</v>
      </c>
      <c r="F532" s="34"/>
      <c r="G532" s="35"/>
      <c r="H532" s="126" t="s">
        <v>1119</v>
      </c>
      <c r="I532" s="14"/>
      <c r="J532" s="14" t="s">
        <v>1118</v>
      </c>
      <c r="K532" s="6"/>
      <c r="L532" s="35"/>
      <c r="M532" s="117" t="s">
        <v>1033</v>
      </c>
      <c r="O532" s="5" t="s">
        <v>1124</v>
      </c>
      <c r="P532" s="156">
        <v>186991.2</v>
      </c>
      <c r="Q532" s="25">
        <v>44007</v>
      </c>
      <c r="R532" s="25">
        <v>45102</v>
      </c>
      <c r="S532" s="150"/>
      <c r="T532" s="58"/>
    </row>
    <row r="533" spans="1:21" s="27" customFormat="1" ht="27" customHeight="1">
      <c r="A533" s="109" t="s">
        <v>1127</v>
      </c>
      <c r="B533" s="24" t="s">
        <v>70</v>
      </c>
      <c r="C533" s="24" t="s">
        <v>71</v>
      </c>
      <c r="D533" s="105" t="s">
        <v>1136</v>
      </c>
      <c r="E533" s="26" t="s">
        <v>13</v>
      </c>
      <c r="F533" s="34"/>
      <c r="G533" s="35"/>
      <c r="H533" s="146" t="s">
        <v>1044</v>
      </c>
      <c r="I533" s="14"/>
      <c r="J533" s="5" t="s">
        <v>1122</v>
      </c>
      <c r="K533" s="6"/>
      <c r="L533" s="35"/>
      <c r="M533" s="117" t="s">
        <v>1033</v>
      </c>
      <c r="O533" s="5" t="s">
        <v>1124</v>
      </c>
      <c r="P533" s="112">
        <v>186991.2</v>
      </c>
      <c r="Q533" s="25">
        <v>44007</v>
      </c>
      <c r="R533" s="25">
        <v>45102</v>
      </c>
      <c r="S533" s="70">
        <f>683</f>
        <v>683</v>
      </c>
      <c r="T533" s="58"/>
      <c r="U533" s="107"/>
    </row>
    <row r="534" spans="1:20" s="27" customFormat="1" ht="27" customHeight="1">
      <c r="A534" s="43" t="s">
        <v>1137</v>
      </c>
      <c r="B534" s="24" t="s">
        <v>70</v>
      </c>
      <c r="C534" s="24" t="s">
        <v>71</v>
      </c>
      <c r="D534" s="17" t="s">
        <v>401</v>
      </c>
      <c r="E534" s="5" t="s">
        <v>27</v>
      </c>
      <c r="F534" s="34"/>
      <c r="G534" s="35"/>
      <c r="H534" s="140" t="s">
        <v>1263</v>
      </c>
      <c r="I534" s="14"/>
      <c r="J534" s="5" t="s">
        <v>750</v>
      </c>
      <c r="K534" s="6"/>
      <c r="L534" s="35"/>
      <c r="M534" s="140" t="s">
        <v>1263</v>
      </c>
      <c r="O534" s="5" t="s">
        <v>750</v>
      </c>
      <c r="P534" s="83">
        <v>5901.78</v>
      </c>
      <c r="Q534" s="25">
        <v>44179</v>
      </c>
      <c r="R534" s="25">
        <v>44186</v>
      </c>
      <c r="S534" s="83">
        <v>5901.78</v>
      </c>
      <c r="T534" s="58" t="s">
        <v>1331</v>
      </c>
    </row>
    <row r="535" spans="1:20" s="27" customFormat="1" ht="27" customHeight="1">
      <c r="A535" s="43" t="s">
        <v>1330</v>
      </c>
      <c r="B535" s="24" t="s">
        <v>70</v>
      </c>
      <c r="C535" s="24" t="s">
        <v>71</v>
      </c>
      <c r="D535" s="17" t="s">
        <v>1139</v>
      </c>
      <c r="E535" s="26" t="s">
        <v>24</v>
      </c>
      <c r="F535" s="34"/>
      <c r="G535" s="35"/>
      <c r="H535" s="118" t="s">
        <v>1212</v>
      </c>
      <c r="I535" s="14"/>
      <c r="J535" s="5" t="s">
        <v>224</v>
      </c>
      <c r="K535" s="6"/>
      <c r="L535" s="35"/>
      <c r="M535" s="115" t="s">
        <v>1212</v>
      </c>
      <c r="O535" s="5" t="s">
        <v>224</v>
      </c>
      <c r="P535" s="83">
        <v>1918</v>
      </c>
      <c r="Q535" s="25">
        <v>44179</v>
      </c>
      <c r="R535" s="25">
        <v>44186</v>
      </c>
      <c r="S535" s="83">
        <v>1918</v>
      </c>
      <c r="T535" s="58" t="s">
        <v>1331</v>
      </c>
    </row>
    <row r="536" spans="1:20" s="27" customFormat="1" ht="27" customHeight="1">
      <c r="A536" s="43" t="s">
        <v>1141</v>
      </c>
      <c r="B536" s="24" t="s">
        <v>70</v>
      </c>
      <c r="C536" s="24" t="s">
        <v>71</v>
      </c>
      <c r="D536" s="17" t="s">
        <v>101</v>
      </c>
      <c r="E536" s="26" t="s">
        <v>24</v>
      </c>
      <c r="F536" s="34"/>
      <c r="G536" s="35"/>
      <c r="H536" s="119" t="s">
        <v>1182</v>
      </c>
      <c r="I536" s="14"/>
      <c r="J536" s="5" t="s">
        <v>102</v>
      </c>
      <c r="K536" s="6"/>
      <c r="L536" s="35"/>
      <c r="M536" s="115" t="s">
        <v>1182</v>
      </c>
      <c r="O536" s="5" t="s">
        <v>102</v>
      </c>
      <c r="P536" s="83">
        <v>326</v>
      </c>
      <c r="Q536" s="25">
        <v>44179</v>
      </c>
      <c r="R536" s="25">
        <v>44186</v>
      </c>
      <c r="S536" s="83">
        <v>326</v>
      </c>
      <c r="T536" s="58" t="s">
        <v>1331</v>
      </c>
    </row>
    <row r="537" spans="1:20" s="27" customFormat="1" ht="27" customHeight="1">
      <c r="A537" s="43" t="s">
        <v>1142</v>
      </c>
      <c r="B537" s="24" t="s">
        <v>70</v>
      </c>
      <c r="C537" s="24" t="s">
        <v>71</v>
      </c>
      <c r="D537" s="17" t="s">
        <v>169</v>
      </c>
      <c r="E537" s="26" t="s">
        <v>24</v>
      </c>
      <c r="F537" s="34"/>
      <c r="G537" s="35"/>
      <c r="H537" s="119" t="s">
        <v>1201</v>
      </c>
      <c r="I537" s="14"/>
      <c r="J537" s="5" t="s">
        <v>444</v>
      </c>
      <c r="K537" s="6"/>
      <c r="L537" s="35"/>
      <c r="M537" s="115" t="s">
        <v>1201</v>
      </c>
      <c r="O537" s="5" t="s">
        <v>444</v>
      </c>
      <c r="P537" s="83">
        <v>120.38</v>
      </c>
      <c r="Q537" s="25">
        <v>44179</v>
      </c>
      <c r="R537" s="25">
        <v>44186</v>
      </c>
      <c r="S537" s="83">
        <v>120.38</v>
      </c>
      <c r="T537" s="58" t="s">
        <v>1331</v>
      </c>
    </row>
    <row r="538" spans="1:21" s="27" customFormat="1" ht="27" customHeight="1">
      <c r="A538" s="43" t="s">
        <v>1143</v>
      </c>
      <c r="B538" s="24" t="s">
        <v>70</v>
      </c>
      <c r="C538" s="24" t="s">
        <v>71</v>
      </c>
      <c r="D538" s="17" t="s">
        <v>473</v>
      </c>
      <c r="E538" s="26" t="s">
        <v>24</v>
      </c>
      <c r="F538" s="34"/>
      <c r="G538" s="35"/>
      <c r="H538" s="117" t="s">
        <v>1230</v>
      </c>
      <c r="I538" s="14"/>
      <c r="J538" s="5" t="s">
        <v>333</v>
      </c>
      <c r="K538" s="6"/>
      <c r="L538" s="35"/>
      <c r="M538" s="115" t="s">
        <v>1230</v>
      </c>
      <c r="O538" s="5" t="s">
        <v>333</v>
      </c>
      <c r="P538" s="83">
        <v>408</v>
      </c>
      <c r="Q538" s="25">
        <v>44181</v>
      </c>
      <c r="R538" s="25">
        <v>44185</v>
      </c>
      <c r="S538" s="83">
        <v>408</v>
      </c>
      <c r="T538" s="58" t="s">
        <v>1331</v>
      </c>
      <c r="U538" s="107"/>
    </row>
    <row r="539" spans="1:20" s="27" customFormat="1" ht="27" customHeight="1">
      <c r="A539" s="43" t="s">
        <v>1144</v>
      </c>
      <c r="B539" s="24" t="s">
        <v>70</v>
      </c>
      <c r="C539" s="24" t="s">
        <v>71</v>
      </c>
      <c r="D539" s="17" t="s">
        <v>1145</v>
      </c>
      <c r="E539" s="26" t="s">
        <v>24</v>
      </c>
      <c r="F539" s="34"/>
      <c r="G539" s="35"/>
      <c r="H539" s="115" t="s">
        <v>1240</v>
      </c>
      <c r="I539" s="14"/>
      <c r="J539" s="5" t="s">
        <v>393</v>
      </c>
      <c r="K539" s="6"/>
      <c r="L539" s="35"/>
      <c r="M539" s="115" t="s">
        <v>1240</v>
      </c>
      <c r="O539" s="5" t="s">
        <v>393</v>
      </c>
      <c r="P539" s="124">
        <v>51750</v>
      </c>
      <c r="Q539" s="25">
        <v>44181</v>
      </c>
      <c r="R539" s="25">
        <v>44545</v>
      </c>
      <c r="S539" s="70">
        <f>5549.9+6651.6+13238.81</f>
        <v>25440.309999999998</v>
      </c>
      <c r="T539" s="58"/>
    </row>
    <row r="540" spans="1:20" s="27" customFormat="1" ht="27" customHeight="1">
      <c r="A540" s="43" t="s">
        <v>1146</v>
      </c>
      <c r="B540" s="24" t="s">
        <v>70</v>
      </c>
      <c r="C540" s="24" t="s">
        <v>71</v>
      </c>
      <c r="D540" s="17" t="s">
        <v>196</v>
      </c>
      <c r="E540" s="26" t="s">
        <v>24</v>
      </c>
      <c r="F540" s="34"/>
      <c r="G540" s="35"/>
      <c r="H540" s="118" t="s">
        <v>1206</v>
      </c>
      <c r="I540" s="14"/>
      <c r="J540" s="5" t="s">
        <v>195</v>
      </c>
      <c r="K540" s="6"/>
      <c r="L540" s="35"/>
      <c r="M540" s="115" t="s">
        <v>1206</v>
      </c>
      <c r="O540" s="5" t="s">
        <v>195</v>
      </c>
      <c r="P540" s="83">
        <v>480.48</v>
      </c>
      <c r="Q540" s="25">
        <v>44183</v>
      </c>
      <c r="R540" s="25">
        <v>44187</v>
      </c>
      <c r="S540" s="83">
        <v>480.48</v>
      </c>
      <c r="T540" s="58" t="s">
        <v>1331</v>
      </c>
    </row>
    <row r="541" spans="1:21" s="27" customFormat="1" ht="27" customHeight="1">
      <c r="A541" s="43" t="s">
        <v>1147</v>
      </c>
      <c r="B541" s="24" t="s">
        <v>70</v>
      </c>
      <c r="C541" s="24" t="s">
        <v>71</v>
      </c>
      <c r="D541" s="63" t="s">
        <v>1148</v>
      </c>
      <c r="E541" s="26" t="s">
        <v>24</v>
      </c>
      <c r="F541" s="34"/>
      <c r="G541" s="35"/>
      <c r="H541" s="115" t="s">
        <v>1296</v>
      </c>
      <c r="I541" s="14"/>
      <c r="J541" s="17" t="s">
        <v>1149</v>
      </c>
      <c r="K541" s="6"/>
      <c r="L541" s="35"/>
      <c r="M541" s="115" t="s">
        <v>1296</v>
      </c>
      <c r="O541" s="17" t="s">
        <v>1149</v>
      </c>
      <c r="P541" s="124">
        <v>8000</v>
      </c>
      <c r="Q541" s="25">
        <v>44192</v>
      </c>
      <c r="R541" s="25">
        <v>44557</v>
      </c>
      <c r="S541" s="70">
        <f>1999.98</f>
        <v>1999.98</v>
      </c>
      <c r="T541" s="58"/>
      <c r="U541" s="107"/>
    </row>
    <row r="542" spans="1:20" s="27" customFormat="1" ht="27" customHeight="1">
      <c r="A542" s="43" t="s">
        <v>1150</v>
      </c>
      <c r="B542" s="24" t="s">
        <v>70</v>
      </c>
      <c r="C542" s="24" t="s">
        <v>71</v>
      </c>
      <c r="D542" s="17" t="s">
        <v>401</v>
      </c>
      <c r="E542" s="5" t="s">
        <v>27</v>
      </c>
      <c r="F542" s="34"/>
      <c r="G542" s="35"/>
      <c r="H542" s="140" t="s">
        <v>1263</v>
      </c>
      <c r="I542" s="14"/>
      <c r="J542" s="5" t="s">
        <v>750</v>
      </c>
      <c r="K542" s="6"/>
      <c r="L542" s="35"/>
      <c r="M542" s="140" t="s">
        <v>1263</v>
      </c>
      <c r="O542" s="5" t="s">
        <v>750</v>
      </c>
      <c r="P542" s="83">
        <v>5913.78</v>
      </c>
      <c r="Q542" s="25">
        <v>44186</v>
      </c>
      <c r="R542" s="25">
        <v>44193</v>
      </c>
      <c r="S542" s="83">
        <v>5913.78</v>
      </c>
      <c r="T542" s="58" t="s">
        <v>1331</v>
      </c>
    </row>
    <row r="543" spans="1:20" s="27" customFormat="1" ht="27" customHeight="1">
      <c r="A543" s="43" t="s">
        <v>1151</v>
      </c>
      <c r="B543" s="24" t="s">
        <v>70</v>
      </c>
      <c r="C543" s="24" t="s">
        <v>71</v>
      </c>
      <c r="D543" s="17" t="s">
        <v>107</v>
      </c>
      <c r="E543" s="26" t="s">
        <v>24</v>
      </c>
      <c r="F543" s="34"/>
      <c r="G543" s="35"/>
      <c r="H543" s="118" t="s">
        <v>1192</v>
      </c>
      <c r="I543" s="14"/>
      <c r="J543" s="5" t="s">
        <v>139</v>
      </c>
      <c r="K543" s="6"/>
      <c r="L543" s="35"/>
      <c r="M543" s="115" t="s">
        <v>1192</v>
      </c>
      <c r="O543" s="5" t="s">
        <v>139</v>
      </c>
      <c r="P543" s="83">
        <v>986.33</v>
      </c>
      <c r="Q543" s="25">
        <v>44186</v>
      </c>
      <c r="R543" s="25">
        <v>44186</v>
      </c>
      <c r="S543" s="83">
        <v>986.33</v>
      </c>
      <c r="T543" s="58" t="s">
        <v>1331</v>
      </c>
    </row>
    <row r="544" spans="1:21" s="27" customFormat="1" ht="27" customHeight="1">
      <c r="A544" s="43" t="s">
        <v>1152</v>
      </c>
      <c r="B544" s="24" t="s">
        <v>70</v>
      </c>
      <c r="C544" s="24" t="s">
        <v>71</v>
      </c>
      <c r="D544" s="17" t="s">
        <v>107</v>
      </c>
      <c r="E544" s="26" t="s">
        <v>24</v>
      </c>
      <c r="F544" s="34"/>
      <c r="G544" s="35"/>
      <c r="H544" s="130" t="s">
        <v>1234</v>
      </c>
      <c r="I544" s="14"/>
      <c r="J544" s="5" t="s">
        <v>380</v>
      </c>
      <c r="K544" s="6"/>
      <c r="L544" s="35"/>
      <c r="M544" s="115" t="s">
        <v>1234</v>
      </c>
      <c r="O544" s="5" t="s">
        <v>380</v>
      </c>
      <c r="P544" s="83">
        <v>235.98</v>
      </c>
      <c r="Q544" s="25">
        <v>44186</v>
      </c>
      <c r="R544" s="25">
        <v>44186</v>
      </c>
      <c r="S544" s="83">
        <v>235.98</v>
      </c>
      <c r="T544" s="58" t="s">
        <v>1331</v>
      </c>
      <c r="U544" s="107"/>
    </row>
    <row r="545" spans="1:20" s="27" customFormat="1" ht="27" customHeight="1">
      <c r="A545" s="43" t="s">
        <v>1153</v>
      </c>
      <c r="B545" s="24" t="s">
        <v>70</v>
      </c>
      <c r="C545" s="24" t="s">
        <v>71</v>
      </c>
      <c r="D545" s="17" t="s">
        <v>116</v>
      </c>
      <c r="E545" s="26" t="s">
        <v>24</v>
      </c>
      <c r="F545" s="34"/>
      <c r="G545" s="157"/>
      <c r="H545" s="118" t="s">
        <v>1187</v>
      </c>
      <c r="I545" s="14"/>
      <c r="J545" s="5" t="s">
        <v>117</v>
      </c>
      <c r="K545" s="6"/>
      <c r="L545" s="35"/>
      <c r="M545" s="115" t="s">
        <v>1187</v>
      </c>
      <c r="O545" s="5" t="s">
        <v>117</v>
      </c>
      <c r="P545" s="83">
        <v>150</v>
      </c>
      <c r="Q545" s="25">
        <v>44186</v>
      </c>
      <c r="R545" s="25">
        <v>44186</v>
      </c>
      <c r="S545" s="83">
        <v>150</v>
      </c>
      <c r="T545" s="58" t="s">
        <v>1331</v>
      </c>
    </row>
    <row r="546" spans="1:20" s="27" customFormat="1" ht="27" customHeight="1">
      <c r="A546" s="43" t="s">
        <v>1154</v>
      </c>
      <c r="B546" s="24" t="s">
        <v>70</v>
      </c>
      <c r="C546" s="24" t="s">
        <v>71</v>
      </c>
      <c r="D546" s="17" t="s">
        <v>107</v>
      </c>
      <c r="E546" s="26" t="s">
        <v>24</v>
      </c>
      <c r="F546" s="34"/>
      <c r="G546" s="35"/>
      <c r="H546" s="119" t="s">
        <v>1185</v>
      </c>
      <c r="I546" s="14"/>
      <c r="J546" s="5" t="s">
        <v>108</v>
      </c>
      <c r="K546" s="6"/>
      <c r="L546" s="35"/>
      <c r="M546" s="115" t="s">
        <v>1185</v>
      </c>
      <c r="O546" s="5" t="s">
        <v>108</v>
      </c>
      <c r="P546" s="83">
        <v>363.75</v>
      </c>
      <c r="Q546" s="25">
        <v>44187</v>
      </c>
      <c r="R546" s="25">
        <v>44187</v>
      </c>
      <c r="S546" s="83">
        <v>363.75</v>
      </c>
      <c r="T546" s="58" t="s">
        <v>1331</v>
      </c>
    </row>
    <row r="547" spans="1:20" s="27" customFormat="1" ht="27" customHeight="1">
      <c r="A547" s="43" t="s">
        <v>1155</v>
      </c>
      <c r="B547" s="24" t="s">
        <v>70</v>
      </c>
      <c r="C547" s="24" t="s">
        <v>71</v>
      </c>
      <c r="D547" s="17" t="s">
        <v>159</v>
      </c>
      <c r="E547" s="26" t="s">
        <v>24</v>
      </c>
      <c r="F547" s="34"/>
      <c r="G547" s="35"/>
      <c r="H547" s="120" t="s">
        <v>1233</v>
      </c>
      <c r="I547" s="14"/>
      <c r="J547" s="5" t="s">
        <v>366</v>
      </c>
      <c r="K547" s="6"/>
      <c r="L547" s="35"/>
      <c r="M547" s="120" t="s">
        <v>1233</v>
      </c>
      <c r="O547" s="5" t="s">
        <v>366</v>
      </c>
      <c r="P547" s="83">
        <v>326.22</v>
      </c>
      <c r="Q547" s="25">
        <v>44187</v>
      </c>
      <c r="R547" s="25">
        <v>44187</v>
      </c>
      <c r="S547" s="83">
        <v>326.22</v>
      </c>
      <c r="T547" s="58" t="s">
        <v>1331</v>
      </c>
    </row>
    <row r="548" spans="1:20" s="27" customFormat="1" ht="27" customHeight="1">
      <c r="A548" s="43" t="s">
        <v>1156</v>
      </c>
      <c r="B548" s="24" t="s">
        <v>70</v>
      </c>
      <c r="C548" s="24" t="s">
        <v>71</v>
      </c>
      <c r="D548" s="17" t="s">
        <v>1157</v>
      </c>
      <c r="E548" s="26" t="s">
        <v>24</v>
      </c>
      <c r="F548" s="34"/>
      <c r="G548" s="35"/>
      <c r="H548" s="120" t="s">
        <v>1195</v>
      </c>
      <c r="I548" s="14"/>
      <c r="J548" s="5" t="s">
        <v>1158</v>
      </c>
      <c r="K548" s="6"/>
      <c r="L548" s="35"/>
      <c r="M548" s="120" t="s">
        <v>1195</v>
      </c>
      <c r="O548" s="5" t="s">
        <v>1158</v>
      </c>
      <c r="P548" s="83">
        <v>2000</v>
      </c>
      <c r="Q548" s="25">
        <v>44189</v>
      </c>
      <c r="R548" s="25">
        <v>44189</v>
      </c>
      <c r="S548" s="83">
        <v>1818.18</v>
      </c>
      <c r="T548" s="58" t="s">
        <v>1331</v>
      </c>
    </row>
    <row r="549" spans="1:20" s="27" customFormat="1" ht="27" customHeight="1">
      <c r="A549" s="43" t="s">
        <v>1159</v>
      </c>
      <c r="B549" s="24" t="s">
        <v>70</v>
      </c>
      <c r="C549" s="24" t="s">
        <v>71</v>
      </c>
      <c r="D549" s="17" t="s">
        <v>1157</v>
      </c>
      <c r="E549" s="26" t="s">
        <v>24</v>
      </c>
      <c r="F549" s="34"/>
      <c r="G549" s="35"/>
      <c r="H549" s="117" t="s">
        <v>1297</v>
      </c>
      <c r="I549" s="14"/>
      <c r="J549" s="5" t="s">
        <v>1298</v>
      </c>
      <c r="K549" s="6"/>
      <c r="L549" s="35"/>
      <c r="M549" s="117" t="s">
        <v>1297</v>
      </c>
      <c r="O549" s="115" t="s">
        <v>1298</v>
      </c>
      <c r="P549" s="83">
        <v>1500</v>
      </c>
      <c r="Q549" s="25">
        <v>44189</v>
      </c>
      <c r="R549" s="25">
        <v>44189</v>
      </c>
      <c r="S549" s="83">
        <v>1500</v>
      </c>
      <c r="T549" s="58" t="s">
        <v>1331</v>
      </c>
    </row>
    <row r="550" spans="1:20" s="27" customFormat="1" ht="27" customHeight="1">
      <c r="A550" s="43" t="s">
        <v>1161</v>
      </c>
      <c r="B550" s="24" t="s">
        <v>70</v>
      </c>
      <c r="C550" s="24" t="s">
        <v>71</v>
      </c>
      <c r="D550" s="17" t="s">
        <v>1157</v>
      </c>
      <c r="E550" s="26" t="s">
        <v>24</v>
      </c>
      <c r="F550" s="34"/>
      <c r="G550" s="35"/>
      <c r="H550" s="120" t="s">
        <v>1299</v>
      </c>
      <c r="I550" s="14"/>
      <c r="J550" s="5" t="s">
        <v>1300</v>
      </c>
      <c r="K550" s="6"/>
      <c r="L550" s="35"/>
      <c r="M550" s="120" t="s">
        <v>1299</v>
      </c>
      <c r="O550" s="5" t="s">
        <v>1160</v>
      </c>
      <c r="P550" s="83">
        <v>400</v>
      </c>
      <c r="Q550" s="25">
        <v>44193</v>
      </c>
      <c r="R550" s="25">
        <v>44193</v>
      </c>
      <c r="S550" s="83">
        <v>400</v>
      </c>
      <c r="T550" s="58" t="s">
        <v>1331</v>
      </c>
    </row>
    <row r="551" spans="1:20" s="27" customFormat="1" ht="27" customHeight="1">
      <c r="A551" s="43" t="s">
        <v>1162</v>
      </c>
      <c r="B551" s="24" t="s">
        <v>70</v>
      </c>
      <c r="C551" s="24" t="s">
        <v>71</v>
      </c>
      <c r="D551" s="17" t="s">
        <v>401</v>
      </c>
      <c r="E551" s="5" t="s">
        <v>27</v>
      </c>
      <c r="F551" s="34"/>
      <c r="G551" s="35"/>
      <c r="H551" s="140" t="s">
        <v>1263</v>
      </c>
      <c r="I551" s="14"/>
      <c r="J551" s="5" t="s">
        <v>750</v>
      </c>
      <c r="K551" s="6"/>
      <c r="L551" s="35"/>
      <c r="M551" s="140" t="s">
        <v>1263</v>
      </c>
      <c r="O551" s="5" t="s">
        <v>750</v>
      </c>
      <c r="P551" s="83">
        <v>5929.91</v>
      </c>
      <c r="Q551" s="25">
        <v>44193</v>
      </c>
      <c r="R551" s="25">
        <v>44200</v>
      </c>
      <c r="S551" s="83">
        <v>5929.91</v>
      </c>
      <c r="T551" s="58" t="s">
        <v>1331</v>
      </c>
    </row>
    <row r="552" spans="1:20" s="27" customFormat="1" ht="27" customHeight="1">
      <c r="A552" s="43" t="s">
        <v>1163</v>
      </c>
      <c r="B552" s="24" t="s">
        <v>70</v>
      </c>
      <c r="C552" s="24" t="s">
        <v>71</v>
      </c>
      <c r="D552" s="17" t="s">
        <v>1164</v>
      </c>
      <c r="E552" s="26" t="s">
        <v>24</v>
      </c>
      <c r="F552" s="34"/>
      <c r="G552" s="35"/>
      <c r="H552" s="158" t="s">
        <v>1301</v>
      </c>
      <c r="I552" s="14"/>
      <c r="J552" s="5" t="s">
        <v>1165</v>
      </c>
      <c r="K552" s="6"/>
      <c r="L552" s="35"/>
      <c r="M552" s="115" t="s">
        <v>1301</v>
      </c>
      <c r="O552" s="5" t="s">
        <v>1165</v>
      </c>
      <c r="P552" s="83">
        <v>184.5</v>
      </c>
      <c r="Q552" s="25">
        <v>44193</v>
      </c>
      <c r="R552" s="25">
        <v>44193</v>
      </c>
      <c r="S552" s="83">
        <v>184.5</v>
      </c>
      <c r="T552" s="58" t="s">
        <v>1331</v>
      </c>
    </row>
    <row r="553" spans="1:21" s="27" customFormat="1" ht="27" customHeight="1">
      <c r="A553" s="43" t="s">
        <v>1166</v>
      </c>
      <c r="B553" s="24" t="s">
        <v>70</v>
      </c>
      <c r="C553" s="24" t="s">
        <v>71</v>
      </c>
      <c r="D553" s="17" t="s">
        <v>124</v>
      </c>
      <c r="E553" s="26" t="s">
        <v>24</v>
      </c>
      <c r="F553" s="34"/>
      <c r="G553" s="35"/>
      <c r="H553" s="118" t="s">
        <v>1194</v>
      </c>
      <c r="I553" s="14"/>
      <c r="J553" s="5" t="s">
        <v>146</v>
      </c>
      <c r="K553" s="6"/>
      <c r="L553" s="35"/>
      <c r="M553" s="115" t="s">
        <v>1194</v>
      </c>
      <c r="O553" s="5" t="s">
        <v>146</v>
      </c>
      <c r="P553" s="83">
        <v>2048.65</v>
      </c>
      <c r="Q553" s="25">
        <v>44193</v>
      </c>
      <c r="R553" s="25">
        <v>44193</v>
      </c>
      <c r="S553" s="83">
        <v>2048.65</v>
      </c>
      <c r="T553" s="58" t="s">
        <v>1331</v>
      </c>
      <c r="U553" s="107"/>
    </row>
    <row r="554" spans="1:21" s="27" customFormat="1" ht="27" customHeight="1">
      <c r="A554" s="43" t="s">
        <v>1167</v>
      </c>
      <c r="B554" s="24" t="s">
        <v>70</v>
      </c>
      <c r="C554" s="24" t="s">
        <v>71</v>
      </c>
      <c r="D554" s="17" t="s">
        <v>107</v>
      </c>
      <c r="E554" s="26" t="s">
        <v>24</v>
      </c>
      <c r="F554" s="34"/>
      <c r="G554" s="35"/>
      <c r="H554" s="116" t="s">
        <v>1221</v>
      </c>
      <c r="I554" s="14"/>
      <c r="J554" s="5" t="s">
        <v>284</v>
      </c>
      <c r="K554" s="6"/>
      <c r="L554" s="35"/>
      <c r="M554" s="115" t="s">
        <v>1221</v>
      </c>
      <c r="O554" s="5" t="s">
        <v>284</v>
      </c>
      <c r="P554" s="83">
        <v>72.53</v>
      </c>
      <c r="Q554" s="25">
        <v>44193</v>
      </c>
      <c r="R554" s="25">
        <v>44193</v>
      </c>
      <c r="S554" s="83">
        <v>72.53</v>
      </c>
      <c r="T554" s="58" t="s">
        <v>1331</v>
      </c>
      <c r="U554" s="107"/>
    </row>
    <row r="555" spans="1:20" s="27" customFormat="1" ht="27" customHeight="1">
      <c r="A555" s="43" t="s">
        <v>1168</v>
      </c>
      <c r="B555" s="24" t="s">
        <v>70</v>
      </c>
      <c r="C555" s="24" t="s">
        <v>71</v>
      </c>
      <c r="D555" s="17" t="s">
        <v>107</v>
      </c>
      <c r="E555" s="26" t="s">
        <v>24</v>
      </c>
      <c r="F555" s="34"/>
      <c r="G555" s="35"/>
      <c r="H555" s="118" t="s">
        <v>1186</v>
      </c>
      <c r="I555" s="16"/>
      <c r="J555" s="5" t="s">
        <v>113</v>
      </c>
      <c r="K555" s="6"/>
      <c r="L555" s="35"/>
      <c r="M555" s="115" t="s">
        <v>1186</v>
      </c>
      <c r="O555" s="5" t="s">
        <v>113</v>
      </c>
      <c r="P555" s="83">
        <v>2390.34</v>
      </c>
      <c r="Q555" s="25">
        <v>44193</v>
      </c>
      <c r="R555" s="25">
        <v>44193</v>
      </c>
      <c r="S555" s="83">
        <v>2390.34</v>
      </c>
      <c r="T555" s="58" t="s">
        <v>1331</v>
      </c>
    </row>
    <row r="556" spans="1:20" s="27" customFormat="1" ht="27" customHeight="1">
      <c r="A556" s="43" t="s">
        <v>1169</v>
      </c>
      <c r="B556" s="24" t="s">
        <v>70</v>
      </c>
      <c r="C556" s="24" t="s">
        <v>71</v>
      </c>
      <c r="D556" s="17" t="s">
        <v>1170</v>
      </c>
      <c r="E556" s="26" t="s">
        <v>24</v>
      </c>
      <c r="F556" s="34"/>
      <c r="G556" s="35"/>
      <c r="H556" s="115" t="s">
        <v>1302</v>
      </c>
      <c r="I556" s="14"/>
      <c r="J556" s="5" t="s">
        <v>1171</v>
      </c>
      <c r="K556" s="6"/>
      <c r="L556" s="35"/>
      <c r="M556" s="115" t="s">
        <v>1302</v>
      </c>
      <c r="O556" s="5" t="s">
        <v>1171</v>
      </c>
      <c r="P556" s="83">
        <v>2500</v>
      </c>
      <c r="Q556" s="25">
        <v>44196</v>
      </c>
      <c r="R556" s="25">
        <v>44196</v>
      </c>
      <c r="S556" s="83">
        <v>2500</v>
      </c>
      <c r="T556" s="58" t="s">
        <v>1331</v>
      </c>
    </row>
    <row r="557" spans="1:20" s="27" customFormat="1" ht="27" customHeight="1">
      <c r="A557" s="43" t="s">
        <v>1172</v>
      </c>
      <c r="B557" s="24" t="s">
        <v>70</v>
      </c>
      <c r="C557" s="24" t="s">
        <v>71</v>
      </c>
      <c r="D557" s="17" t="s">
        <v>519</v>
      </c>
      <c r="E557" s="26" t="s">
        <v>24</v>
      </c>
      <c r="F557" s="34"/>
      <c r="G557" s="35"/>
      <c r="H557" s="115" t="s">
        <v>1248</v>
      </c>
      <c r="I557" s="14"/>
      <c r="J557" s="5" t="s">
        <v>611</v>
      </c>
      <c r="K557" s="6"/>
      <c r="L557" s="35"/>
      <c r="M557" s="115" t="s">
        <v>1248</v>
      </c>
      <c r="O557" s="5" t="s">
        <v>611</v>
      </c>
      <c r="P557" s="83">
        <v>6000</v>
      </c>
      <c r="Q557" s="25">
        <v>44196</v>
      </c>
      <c r="R557" s="25">
        <v>44561</v>
      </c>
      <c r="S557" s="83">
        <v>6000</v>
      </c>
      <c r="T557" s="58" t="s">
        <v>1331</v>
      </c>
    </row>
    <row r="558" spans="1:19" s="27" customFormat="1" ht="27" customHeight="1">
      <c r="A558" s="43"/>
      <c r="B558" s="15"/>
      <c r="C558" s="15"/>
      <c r="D558" s="17"/>
      <c r="E558" s="26"/>
      <c r="F558" s="34"/>
      <c r="G558" s="35"/>
      <c r="H558" s="14"/>
      <c r="I558" s="14"/>
      <c r="J558" s="166"/>
      <c r="K558" s="6"/>
      <c r="L558" s="35"/>
      <c r="M558" s="24"/>
      <c r="N558" s="5"/>
      <c r="O558" s="5"/>
      <c r="P558" s="124"/>
      <c r="Q558" s="25"/>
      <c r="R558" s="25"/>
      <c r="S558" s="41"/>
    </row>
    <row r="559" spans="1:19" s="27" customFormat="1" ht="27" customHeight="1">
      <c r="A559" s="43"/>
      <c r="B559" s="15"/>
      <c r="C559" s="15"/>
      <c r="D559" s="17"/>
      <c r="E559" s="26"/>
      <c r="F559" s="34"/>
      <c r="G559" s="35"/>
      <c r="H559" s="14"/>
      <c r="I559" s="14"/>
      <c r="J559" s="166"/>
      <c r="K559" s="6"/>
      <c r="L559" s="35"/>
      <c r="M559" s="24"/>
      <c r="N559" s="5"/>
      <c r="O559" s="5"/>
      <c r="P559" s="124"/>
      <c r="Q559" s="8"/>
      <c r="R559" s="25"/>
      <c r="S559" s="41"/>
    </row>
    <row r="560" spans="1:19" s="27" customFormat="1" ht="27" customHeight="1">
      <c r="A560" s="43"/>
      <c r="B560" s="15"/>
      <c r="C560" s="15"/>
      <c r="D560" s="17"/>
      <c r="E560" s="26"/>
      <c r="F560" s="34"/>
      <c r="G560" s="35"/>
      <c r="H560" s="14"/>
      <c r="I560" s="14"/>
      <c r="J560" s="166"/>
      <c r="K560" s="6"/>
      <c r="L560" s="35"/>
      <c r="M560" s="24"/>
      <c r="N560" s="5"/>
      <c r="O560" s="5"/>
      <c r="P560" s="124"/>
      <c r="Q560" s="8"/>
      <c r="R560" s="25"/>
      <c r="S560" s="41"/>
    </row>
    <row r="561" spans="1:19" s="27" customFormat="1" ht="27" customHeight="1">
      <c r="A561" s="43"/>
      <c r="B561" s="15"/>
      <c r="C561" s="15"/>
      <c r="D561" s="17"/>
      <c r="E561" s="26"/>
      <c r="F561" s="34"/>
      <c r="G561" s="35"/>
      <c r="H561" s="14"/>
      <c r="I561" s="14"/>
      <c r="J561" s="166"/>
      <c r="K561" s="6"/>
      <c r="L561" s="35"/>
      <c r="M561" s="24"/>
      <c r="N561" s="5"/>
      <c r="O561" s="5"/>
      <c r="P561" s="124"/>
      <c r="Q561" s="8"/>
      <c r="R561" s="25"/>
      <c r="S561" s="41"/>
    </row>
    <row r="562" spans="1:19" s="27" customFormat="1" ht="27" customHeight="1">
      <c r="A562" s="43"/>
      <c r="B562" s="15"/>
      <c r="C562" s="15"/>
      <c r="D562" s="17"/>
      <c r="E562" s="26"/>
      <c r="F562" s="34"/>
      <c r="G562" s="35"/>
      <c r="H562" s="14"/>
      <c r="I562" s="14"/>
      <c r="J562" s="166"/>
      <c r="K562" s="6"/>
      <c r="L562" s="35"/>
      <c r="M562" s="24"/>
      <c r="N562" s="5"/>
      <c r="O562" s="5"/>
      <c r="P562" s="124"/>
      <c r="Q562" s="8"/>
      <c r="R562" s="25"/>
      <c r="S562" s="41"/>
    </row>
    <row r="563" spans="1:19" s="27" customFormat="1" ht="27" customHeight="1">
      <c r="A563" s="43"/>
      <c r="B563" s="15"/>
      <c r="C563" s="15"/>
      <c r="D563" s="17"/>
      <c r="E563" s="26"/>
      <c r="F563" s="34"/>
      <c r="G563" s="35"/>
      <c r="H563" s="14"/>
      <c r="I563" s="14"/>
      <c r="J563" s="166"/>
      <c r="K563" s="6"/>
      <c r="L563" s="35"/>
      <c r="M563" s="24"/>
      <c r="N563" s="5"/>
      <c r="O563" s="5"/>
      <c r="P563" s="124"/>
      <c r="Q563" s="8"/>
      <c r="R563" s="25"/>
      <c r="S563" s="41"/>
    </row>
    <row r="564" spans="1:19" s="27" customFormat="1" ht="27" customHeight="1">
      <c r="A564" s="43"/>
      <c r="B564" s="15"/>
      <c r="C564" s="15"/>
      <c r="D564" s="17"/>
      <c r="E564" s="26"/>
      <c r="F564" s="34"/>
      <c r="G564" s="35"/>
      <c r="H564" s="14"/>
      <c r="I564" s="14"/>
      <c r="J564" s="166"/>
      <c r="K564" s="6"/>
      <c r="L564" s="35"/>
      <c r="M564" s="24"/>
      <c r="N564" s="5"/>
      <c r="O564" s="5"/>
      <c r="P564" s="124"/>
      <c r="Q564" s="8"/>
      <c r="R564" s="25"/>
      <c r="S564" s="41"/>
    </row>
    <row r="565" spans="1:19" s="27" customFormat="1" ht="27" customHeight="1">
      <c r="A565" s="43"/>
      <c r="B565" s="15"/>
      <c r="C565" s="15"/>
      <c r="D565" s="17"/>
      <c r="E565" s="26"/>
      <c r="F565" s="34"/>
      <c r="G565" s="35"/>
      <c r="H565" s="14"/>
      <c r="I565" s="14"/>
      <c r="J565" s="166"/>
      <c r="K565" s="6"/>
      <c r="L565" s="35"/>
      <c r="M565" s="24"/>
      <c r="N565" s="5"/>
      <c r="O565" s="5"/>
      <c r="P565" s="124"/>
      <c r="Q565" s="8"/>
      <c r="R565" s="25"/>
      <c r="S565" s="41"/>
    </row>
    <row r="566" spans="1:19" s="27" customFormat="1" ht="27" customHeight="1">
      <c r="A566" s="43"/>
      <c r="B566" s="15"/>
      <c r="C566" s="15"/>
      <c r="D566" s="17"/>
      <c r="E566" s="26"/>
      <c r="F566" s="34"/>
      <c r="G566" s="35"/>
      <c r="H566" s="14"/>
      <c r="I566" s="14"/>
      <c r="J566" s="166"/>
      <c r="K566" s="6"/>
      <c r="L566" s="35"/>
      <c r="M566" s="24"/>
      <c r="N566" s="5"/>
      <c r="O566" s="5"/>
      <c r="P566" s="124"/>
      <c r="Q566" s="8"/>
      <c r="R566" s="25"/>
      <c r="S566" s="41"/>
    </row>
    <row r="567" spans="1:19" s="27" customFormat="1" ht="27" customHeight="1">
      <c r="A567" s="43"/>
      <c r="B567" s="15"/>
      <c r="C567" s="15"/>
      <c r="D567" s="17"/>
      <c r="E567" s="26"/>
      <c r="F567" s="34"/>
      <c r="G567" s="35"/>
      <c r="H567" s="14"/>
      <c r="I567" s="14"/>
      <c r="J567" s="166"/>
      <c r="K567" s="6"/>
      <c r="L567" s="35"/>
      <c r="M567" s="24"/>
      <c r="N567" s="5"/>
      <c r="O567" s="5"/>
      <c r="P567" s="124"/>
      <c r="Q567" s="8"/>
      <c r="R567" s="25"/>
      <c r="S567" s="41"/>
    </row>
    <row r="568" spans="1:19" s="27" customFormat="1" ht="27" customHeight="1">
      <c r="A568" s="43"/>
      <c r="B568" s="15"/>
      <c r="C568" s="15"/>
      <c r="D568" s="17"/>
      <c r="E568" s="26"/>
      <c r="F568" s="34"/>
      <c r="G568" s="35"/>
      <c r="H568" s="14"/>
      <c r="I568" s="14"/>
      <c r="J568" s="166"/>
      <c r="K568" s="6"/>
      <c r="L568" s="35"/>
      <c r="M568" s="24"/>
      <c r="N568" s="5"/>
      <c r="O568" s="5"/>
      <c r="P568" s="124"/>
      <c r="Q568" s="8"/>
      <c r="R568" s="25"/>
      <c r="S568" s="41"/>
    </row>
    <row r="569" spans="1:19" s="27" customFormat="1" ht="27" customHeight="1">
      <c r="A569" s="43"/>
      <c r="B569" s="15"/>
      <c r="C569" s="15"/>
      <c r="D569" s="17"/>
      <c r="E569" s="26"/>
      <c r="F569" s="34"/>
      <c r="G569" s="35"/>
      <c r="H569" s="14"/>
      <c r="I569" s="14"/>
      <c r="J569" s="166"/>
      <c r="K569" s="6"/>
      <c r="L569" s="35"/>
      <c r="M569" s="24"/>
      <c r="N569" s="5"/>
      <c r="O569" s="5"/>
      <c r="P569" s="124"/>
      <c r="Q569" s="8"/>
      <c r="R569" s="25"/>
      <c r="S569" s="41"/>
    </row>
    <row r="570" spans="1:19" s="27" customFormat="1" ht="27" customHeight="1">
      <c r="A570" s="43"/>
      <c r="B570" s="15"/>
      <c r="C570" s="15"/>
      <c r="D570" s="17"/>
      <c r="E570" s="26"/>
      <c r="F570" s="34"/>
      <c r="G570" s="35"/>
      <c r="H570" s="14"/>
      <c r="I570" s="14"/>
      <c r="J570" s="166"/>
      <c r="K570" s="6"/>
      <c r="L570" s="35"/>
      <c r="M570" s="24"/>
      <c r="N570" s="5"/>
      <c r="O570" s="5"/>
      <c r="P570" s="124"/>
      <c r="Q570" s="8"/>
      <c r="R570" s="25"/>
      <c r="S570" s="41"/>
    </row>
    <row r="571" spans="1:19" s="27" customFormat="1" ht="27" customHeight="1">
      <c r="A571" s="43"/>
      <c r="B571" s="15"/>
      <c r="C571" s="15"/>
      <c r="D571" s="17"/>
      <c r="E571" s="26"/>
      <c r="F571" s="34"/>
      <c r="G571" s="35"/>
      <c r="H571" s="14"/>
      <c r="I571" s="14"/>
      <c r="J571" s="166"/>
      <c r="K571" s="6"/>
      <c r="L571" s="35"/>
      <c r="M571" s="24"/>
      <c r="N571" s="5"/>
      <c r="O571" s="5"/>
      <c r="P571" s="124"/>
      <c r="Q571" s="8"/>
      <c r="R571" s="25"/>
      <c r="S571" s="41"/>
    </row>
    <row r="572" spans="1:19" s="27" customFormat="1" ht="27" customHeight="1">
      <c r="A572" s="43"/>
      <c r="B572" s="15"/>
      <c r="C572" s="15"/>
      <c r="D572" s="17"/>
      <c r="E572" s="26"/>
      <c r="F572" s="34"/>
      <c r="G572" s="35"/>
      <c r="H572" s="14"/>
      <c r="I572" s="14"/>
      <c r="J572" s="166"/>
      <c r="K572" s="6"/>
      <c r="L572" s="35"/>
      <c r="M572" s="24"/>
      <c r="N572" s="5"/>
      <c r="O572" s="5"/>
      <c r="P572" s="124"/>
      <c r="Q572" s="8"/>
      <c r="R572" s="25"/>
      <c r="S572" s="41"/>
    </row>
    <row r="573" spans="1:19" s="27" customFormat="1" ht="27" customHeight="1">
      <c r="A573" s="43"/>
      <c r="B573" s="15"/>
      <c r="C573" s="15"/>
      <c r="D573" s="17"/>
      <c r="E573" s="26"/>
      <c r="F573" s="34"/>
      <c r="G573" s="35"/>
      <c r="H573" s="14"/>
      <c r="I573" s="14"/>
      <c r="J573" s="166"/>
      <c r="K573" s="6"/>
      <c r="L573" s="35"/>
      <c r="M573" s="24"/>
      <c r="N573" s="5"/>
      <c r="O573" s="5"/>
      <c r="P573" s="124"/>
      <c r="Q573" s="8"/>
      <c r="R573" s="25"/>
      <c r="S573" s="41"/>
    </row>
    <row r="574" spans="1:19" s="27" customFormat="1" ht="27" customHeight="1">
      <c r="A574" s="43"/>
      <c r="B574" s="15"/>
      <c r="C574" s="15"/>
      <c r="D574" s="17"/>
      <c r="E574" s="26"/>
      <c r="F574" s="34"/>
      <c r="G574" s="35"/>
      <c r="H574" s="14"/>
      <c r="I574" s="14"/>
      <c r="J574" s="166"/>
      <c r="K574" s="6"/>
      <c r="L574" s="35"/>
      <c r="M574" s="24"/>
      <c r="N574" s="5"/>
      <c r="O574" s="5"/>
      <c r="P574" s="124"/>
      <c r="Q574" s="8"/>
      <c r="R574" s="25"/>
      <c r="S574" s="41"/>
    </row>
    <row r="575" spans="1:19" s="27" customFormat="1" ht="27" customHeight="1">
      <c r="A575" s="43"/>
      <c r="B575" s="15"/>
      <c r="C575" s="15"/>
      <c r="D575" s="17"/>
      <c r="E575" s="26"/>
      <c r="F575" s="34"/>
      <c r="G575" s="35"/>
      <c r="H575" s="14"/>
      <c r="I575" s="14"/>
      <c r="J575" s="166"/>
      <c r="K575" s="6"/>
      <c r="L575" s="35"/>
      <c r="M575" s="24"/>
      <c r="N575" s="5"/>
      <c r="O575" s="5"/>
      <c r="P575" s="124"/>
      <c r="Q575" s="8"/>
      <c r="R575" s="25"/>
      <c r="S575" s="41"/>
    </row>
    <row r="576" spans="1:19" s="27" customFormat="1" ht="27" customHeight="1">
      <c r="A576" s="43"/>
      <c r="B576" s="15"/>
      <c r="C576" s="15"/>
      <c r="D576" s="17"/>
      <c r="E576" s="26"/>
      <c r="F576" s="34"/>
      <c r="G576" s="35"/>
      <c r="H576" s="14"/>
      <c r="I576" s="14"/>
      <c r="J576" s="166"/>
      <c r="K576" s="6"/>
      <c r="L576" s="35"/>
      <c r="M576" s="24"/>
      <c r="N576" s="5"/>
      <c r="O576" s="5"/>
      <c r="P576" s="124"/>
      <c r="Q576" s="8"/>
      <c r="R576" s="25"/>
      <c r="S576" s="41"/>
    </row>
    <row r="577" spans="1:19" s="27" customFormat="1" ht="27" customHeight="1">
      <c r="A577" s="43"/>
      <c r="B577" s="15"/>
      <c r="C577" s="15"/>
      <c r="D577" s="17"/>
      <c r="E577" s="26"/>
      <c r="F577" s="34"/>
      <c r="G577" s="35"/>
      <c r="H577" s="14"/>
      <c r="I577" s="14"/>
      <c r="J577" s="166"/>
      <c r="K577" s="6"/>
      <c r="L577" s="35"/>
      <c r="M577" s="24"/>
      <c r="N577" s="5"/>
      <c r="O577" s="5"/>
      <c r="P577" s="124"/>
      <c r="Q577" s="8"/>
      <c r="R577" s="25"/>
      <c r="S577" s="41"/>
    </row>
    <row r="578" spans="1:19" s="27" customFormat="1" ht="27" customHeight="1">
      <c r="A578" s="43"/>
      <c r="B578" s="15"/>
      <c r="C578" s="15"/>
      <c r="D578" s="17"/>
      <c r="E578" s="26"/>
      <c r="F578" s="34"/>
      <c r="G578" s="35"/>
      <c r="H578" s="14"/>
      <c r="I578" s="14"/>
      <c r="J578" s="166"/>
      <c r="K578" s="6"/>
      <c r="L578" s="35"/>
      <c r="M578" s="24"/>
      <c r="N578" s="5"/>
      <c r="O578" s="5"/>
      <c r="P578" s="124"/>
      <c r="Q578" s="8"/>
      <c r="R578" s="25"/>
      <c r="S578" s="41"/>
    </row>
    <row r="579" spans="1:19" s="27" customFormat="1" ht="27" customHeight="1">
      <c r="A579" s="43"/>
      <c r="B579" s="15"/>
      <c r="C579" s="15"/>
      <c r="D579" s="17"/>
      <c r="E579" s="26"/>
      <c r="F579" s="34"/>
      <c r="G579" s="35"/>
      <c r="H579" s="14"/>
      <c r="I579" s="14"/>
      <c r="J579" s="166"/>
      <c r="K579" s="6"/>
      <c r="L579" s="35"/>
      <c r="M579" s="24"/>
      <c r="N579" s="5"/>
      <c r="O579" s="5"/>
      <c r="P579" s="124"/>
      <c r="Q579" s="8"/>
      <c r="R579" s="25"/>
      <c r="S579" s="41"/>
    </row>
    <row r="580" spans="1:19" s="27" customFormat="1" ht="27" customHeight="1">
      <c r="A580" s="43"/>
      <c r="B580" s="15"/>
      <c r="C580" s="15"/>
      <c r="D580" s="17"/>
      <c r="E580" s="26"/>
      <c r="F580" s="34"/>
      <c r="G580" s="35"/>
      <c r="H580" s="14"/>
      <c r="I580" s="14"/>
      <c r="J580" s="166"/>
      <c r="K580" s="6"/>
      <c r="L580" s="35"/>
      <c r="M580" s="24"/>
      <c r="N580" s="5"/>
      <c r="O580" s="5"/>
      <c r="P580" s="124"/>
      <c r="Q580" s="8"/>
      <c r="R580" s="25"/>
      <c r="S580" s="41"/>
    </row>
    <row r="581" spans="1:19" s="27" customFormat="1" ht="27" customHeight="1">
      <c r="A581" s="43"/>
      <c r="B581" s="15"/>
      <c r="C581" s="15"/>
      <c r="D581" s="17"/>
      <c r="E581" s="26"/>
      <c r="F581" s="34"/>
      <c r="G581" s="35"/>
      <c r="H581" s="14"/>
      <c r="I581" s="14"/>
      <c r="J581" s="166"/>
      <c r="K581" s="6"/>
      <c r="L581" s="35"/>
      <c r="M581" s="24"/>
      <c r="N581" s="5"/>
      <c r="O581" s="5"/>
      <c r="P581" s="124"/>
      <c r="Q581" s="8"/>
      <c r="R581" s="25"/>
      <c r="S581" s="41"/>
    </row>
    <row r="582" spans="1:19" s="27" customFormat="1" ht="27" customHeight="1">
      <c r="A582" s="43"/>
      <c r="B582" s="15"/>
      <c r="C582" s="15"/>
      <c r="D582" s="17"/>
      <c r="E582" s="26"/>
      <c r="F582" s="34"/>
      <c r="G582" s="35"/>
      <c r="H582" s="14"/>
      <c r="I582" s="14"/>
      <c r="J582" s="166"/>
      <c r="K582" s="6"/>
      <c r="L582" s="35"/>
      <c r="M582" s="24"/>
      <c r="N582" s="5"/>
      <c r="O582" s="5"/>
      <c r="P582" s="124"/>
      <c r="Q582" s="8"/>
      <c r="R582" s="25"/>
      <c r="S582" s="41"/>
    </row>
    <row r="583" spans="1:19" s="27" customFormat="1" ht="27" customHeight="1">
      <c r="A583" s="43"/>
      <c r="B583" s="15"/>
      <c r="C583" s="15"/>
      <c r="D583" s="17"/>
      <c r="E583" s="26"/>
      <c r="F583" s="34"/>
      <c r="G583" s="35"/>
      <c r="H583" s="14"/>
      <c r="I583" s="14"/>
      <c r="J583" s="166"/>
      <c r="K583" s="6"/>
      <c r="L583" s="35"/>
      <c r="M583" s="24"/>
      <c r="N583" s="5"/>
      <c r="O583" s="5"/>
      <c r="P583" s="124"/>
      <c r="Q583" s="8"/>
      <c r="R583" s="25"/>
      <c r="S583" s="41"/>
    </row>
    <row r="584" spans="1:19" s="27" customFormat="1" ht="27" customHeight="1">
      <c r="A584" s="43"/>
      <c r="B584" s="15"/>
      <c r="C584" s="15"/>
      <c r="D584" s="17"/>
      <c r="E584" s="26"/>
      <c r="F584" s="34"/>
      <c r="G584" s="35"/>
      <c r="H584" s="14"/>
      <c r="I584" s="14"/>
      <c r="J584" s="166"/>
      <c r="K584" s="6"/>
      <c r="L584" s="35"/>
      <c r="M584" s="24"/>
      <c r="N584" s="5"/>
      <c r="O584" s="5"/>
      <c r="P584" s="124"/>
      <c r="Q584" s="8"/>
      <c r="R584" s="25"/>
      <c r="S584" s="41"/>
    </row>
    <row r="585" spans="1:19" s="27" customFormat="1" ht="27" customHeight="1">
      <c r="A585" s="43"/>
      <c r="B585" s="15"/>
      <c r="C585" s="15"/>
      <c r="D585" s="17"/>
      <c r="E585" s="26"/>
      <c r="F585" s="34"/>
      <c r="G585" s="35"/>
      <c r="H585" s="14"/>
      <c r="I585" s="14"/>
      <c r="J585" s="166"/>
      <c r="K585" s="6"/>
      <c r="L585" s="35"/>
      <c r="M585" s="24"/>
      <c r="N585" s="5"/>
      <c r="O585" s="5"/>
      <c r="P585" s="124"/>
      <c r="Q585" s="8"/>
      <c r="R585" s="25"/>
      <c r="S585" s="41"/>
    </row>
    <row r="586" spans="1:19" s="27" customFormat="1" ht="27" customHeight="1">
      <c r="A586" s="43"/>
      <c r="B586" s="15"/>
      <c r="C586" s="15"/>
      <c r="D586" s="17"/>
      <c r="E586" s="26"/>
      <c r="F586" s="34"/>
      <c r="G586" s="35"/>
      <c r="H586" s="14"/>
      <c r="I586" s="14"/>
      <c r="J586" s="166"/>
      <c r="K586" s="6"/>
      <c r="L586" s="35"/>
      <c r="M586" s="24"/>
      <c r="N586" s="5"/>
      <c r="O586" s="5"/>
      <c r="P586" s="124"/>
      <c r="Q586" s="8"/>
      <c r="R586" s="25"/>
      <c r="S586" s="41"/>
    </row>
    <row r="587" spans="1:19" s="27" customFormat="1" ht="27" customHeight="1">
      <c r="A587" s="43"/>
      <c r="B587" s="15"/>
      <c r="C587" s="15"/>
      <c r="D587" s="17"/>
      <c r="E587" s="26"/>
      <c r="F587" s="34"/>
      <c r="G587" s="35"/>
      <c r="H587" s="14"/>
      <c r="I587" s="14"/>
      <c r="J587" s="166"/>
      <c r="K587" s="6"/>
      <c r="L587" s="35"/>
      <c r="M587" s="24"/>
      <c r="N587" s="5"/>
      <c r="O587" s="5"/>
      <c r="P587" s="124"/>
      <c r="Q587" s="8"/>
      <c r="R587" s="25"/>
      <c r="S587" s="41"/>
    </row>
    <row r="588" spans="1:19" s="27" customFormat="1" ht="27" customHeight="1">
      <c r="A588" s="43"/>
      <c r="B588" s="15"/>
      <c r="C588" s="15"/>
      <c r="D588" s="17"/>
      <c r="E588" s="26"/>
      <c r="F588" s="34"/>
      <c r="G588" s="35"/>
      <c r="H588" s="14"/>
      <c r="I588" s="14"/>
      <c r="J588" s="166"/>
      <c r="K588" s="6"/>
      <c r="L588" s="35"/>
      <c r="M588" s="24"/>
      <c r="N588" s="5"/>
      <c r="O588" s="5"/>
      <c r="P588" s="124"/>
      <c r="Q588" s="8"/>
      <c r="R588" s="25"/>
      <c r="S588" s="41"/>
    </row>
    <row r="589" spans="1:19" s="27" customFormat="1" ht="27" customHeight="1">
      <c r="A589" s="43"/>
      <c r="B589" s="15"/>
      <c r="C589" s="15"/>
      <c r="D589" s="17"/>
      <c r="E589" s="26"/>
      <c r="F589" s="34"/>
      <c r="G589" s="35"/>
      <c r="H589" s="14"/>
      <c r="I589" s="14"/>
      <c r="J589" s="166"/>
      <c r="K589" s="6"/>
      <c r="L589" s="35"/>
      <c r="M589" s="24"/>
      <c r="N589" s="5"/>
      <c r="O589" s="5"/>
      <c r="P589" s="124"/>
      <c r="Q589" s="8"/>
      <c r="R589" s="25"/>
      <c r="S589" s="41"/>
    </row>
    <row r="590" spans="1:19" s="27" customFormat="1" ht="27" customHeight="1">
      <c r="A590" s="43"/>
      <c r="B590" s="15"/>
      <c r="C590" s="15"/>
      <c r="D590" s="17"/>
      <c r="E590" s="26"/>
      <c r="F590" s="34"/>
      <c r="G590" s="35"/>
      <c r="H590" s="14"/>
      <c r="I590" s="14"/>
      <c r="J590" s="166"/>
      <c r="K590" s="6"/>
      <c r="L590" s="35"/>
      <c r="M590" s="24"/>
      <c r="N590" s="5"/>
      <c r="O590" s="5"/>
      <c r="P590" s="124"/>
      <c r="Q590" s="8"/>
      <c r="R590" s="25"/>
      <c r="S590" s="41"/>
    </row>
    <row r="591" spans="1:19" s="27" customFormat="1" ht="27" customHeight="1">
      <c r="A591" s="43"/>
      <c r="B591" s="15"/>
      <c r="C591" s="15"/>
      <c r="D591" s="17"/>
      <c r="E591" s="26"/>
      <c r="F591" s="34"/>
      <c r="G591" s="35"/>
      <c r="H591" s="14"/>
      <c r="I591" s="14"/>
      <c r="J591" s="166"/>
      <c r="K591" s="6"/>
      <c r="L591" s="35"/>
      <c r="M591" s="24"/>
      <c r="N591" s="5"/>
      <c r="O591" s="5"/>
      <c r="P591" s="124"/>
      <c r="Q591" s="8"/>
      <c r="R591" s="25"/>
      <c r="S591" s="41"/>
    </row>
    <row r="592" spans="1:19" s="27" customFormat="1" ht="27" customHeight="1">
      <c r="A592" s="43"/>
      <c r="B592" s="15"/>
      <c r="C592" s="15"/>
      <c r="D592" s="17"/>
      <c r="E592" s="26"/>
      <c r="F592" s="34"/>
      <c r="G592" s="35"/>
      <c r="H592" s="14"/>
      <c r="I592" s="14"/>
      <c r="J592" s="166"/>
      <c r="K592" s="6"/>
      <c r="L592" s="35"/>
      <c r="M592" s="24"/>
      <c r="N592" s="5"/>
      <c r="O592" s="5"/>
      <c r="P592" s="124"/>
      <c r="Q592" s="8"/>
      <c r="R592" s="25"/>
      <c r="S592" s="41"/>
    </row>
    <row r="593" spans="1:19" s="27" customFormat="1" ht="27" customHeight="1">
      <c r="A593" s="43"/>
      <c r="B593" s="15"/>
      <c r="C593" s="15"/>
      <c r="D593" s="17"/>
      <c r="E593" s="26"/>
      <c r="F593" s="34"/>
      <c r="G593" s="35"/>
      <c r="H593" s="14"/>
      <c r="I593" s="14"/>
      <c r="J593" s="166"/>
      <c r="K593" s="6"/>
      <c r="L593" s="35"/>
      <c r="M593" s="24"/>
      <c r="N593" s="5"/>
      <c r="O593" s="5"/>
      <c r="P593" s="124"/>
      <c r="Q593" s="8"/>
      <c r="R593" s="25"/>
      <c r="S593" s="41"/>
    </row>
    <row r="594" spans="1:19" s="27" customFormat="1" ht="27" customHeight="1">
      <c r="A594" s="43"/>
      <c r="B594" s="15"/>
      <c r="C594" s="15"/>
      <c r="D594" s="17"/>
      <c r="E594" s="26"/>
      <c r="F594" s="34"/>
      <c r="G594" s="35"/>
      <c r="H594" s="14"/>
      <c r="I594" s="14"/>
      <c r="J594" s="166"/>
      <c r="K594" s="6"/>
      <c r="L594" s="35"/>
      <c r="M594" s="24"/>
      <c r="N594" s="5"/>
      <c r="O594" s="5"/>
      <c r="P594" s="124"/>
      <c r="Q594" s="8"/>
      <c r="R594" s="25"/>
      <c r="S594" s="41"/>
    </row>
    <row r="595" spans="1:19" s="27" customFormat="1" ht="27" customHeight="1">
      <c r="A595" s="43"/>
      <c r="B595" s="15"/>
      <c r="C595" s="15"/>
      <c r="D595" s="17"/>
      <c r="E595" s="26"/>
      <c r="F595" s="34"/>
      <c r="G595" s="35"/>
      <c r="H595" s="14"/>
      <c r="I595" s="14"/>
      <c r="J595" s="166"/>
      <c r="K595" s="6"/>
      <c r="L595" s="35"/>
      <c r="M595" s="24"/>
      <c r="N595" s="5"/>
      <c r="O595" s="5"/>
      <c r="P595" s="124"/>
      <c r="Q595" s="8"/>
      <c r="R595" s="25"/>
      <c r="S595" s="41"/>
    </row>
    <row r="596" spans="1:19" s="27" customFormat="1" ht="27" customHeight="1">
      <c r="A596" s="43"/>
      <c r="B596" s="15"/>
      <c r="C596" s="15"/>
      <c r="D596" s="17"/>
      <c r="E596" s="26"/>
      <c r="F596" s="34"/>
      <c r="G596" s="35"/>
      <c r="H596" s="14"/>
      <c r="I596" s="14"/>
      <c r="J596" s="166"/>
      <c r="K596" s="6"/>
      <c r="L596" s="35"/>
      <c r="M596" s="24"/>
      <c r="N596" s="5"/>
      <c r="O596" s="5"/>
      <c r="P596" s="124"/>
      <c r="Q596" s="8"/>
      <c r="R596" s="25"/>
      <c r="S596" s="41"/>
    </row>
    <row r="597" spans="1:19" s="27" customFormat="1" ht="27" customHeight="1">
      <c r="A597" s="43"/>
      <c r="B597" s="15"/>
      <c r="C597" s="15"/>
      <c r="D597" s="17"/>
      <c r="E597" s="26"/>
      <c r="F597" s="34"/>
      <c r="G597" s="35"/>
      <c r="H597" s="14"/>
      <c r="I597" s="14"/>
      <c r="J597" s="166"/>
      <c r="K597" s="6"/>
      <c r="L597" s="35"/>
      <c r="M597" s="24"/>
      <c r="N597" s="5"/>
      <c r="O597" s="5"/>
      <c r="P597" s="124"/>
      <c r="Q597" s="8"/>
      <c r="R597" s="25"/>
      <c r="S597" s="41"/>
    </row>
    <row r="598" spans="1:19" s="27" customFormat="1" ht="27" customHeight="1">
      <c r="A598" s="43"/>
      <c r="B598" s="15"/>
      <c r="C598" s="15"/>
      <c r="D598" s="17"/>
      <c r="E598" s="26"/>
      <c r="F598" s="34"/>
      <c r="G598" s="35"/>
      <c r="H598" s="14"/>
      <c r="I598" s="14"/>
      <c r="J598" s="166"/>
      <c r="K598" s="6"/>
      <c r="L598" s="35"/>
      <c r="M598" s="24"/>
      <c r="N598" s="5"/>
      <c r="O598" s="5"/>
      <c r="P598" s="124"/>
      <c r="Q598" s="8"/>
      <c r="R598" s="25"/>
      <c r="S598" s="41"/>
    </row>
    <row r="599" spans="1:19" s="27" customFormat="1" ht="27" customHeight="1">
      <c r="A599" s="43"/>
      <c r="B599" s="15"/>
      <c r="C599" s="15"/>
      <c r="D599" s="17"/>
      <c r="E599" s="26"/>
      <c r="F599" s="34"/>
      <c r="G599" s="35"/>
      <c r="H599" s="14"/>
      <c r="I599" s="14"/>
      <c r="J599" s="166"/>
      <c r="K599" s="6"/>
      <c r="L599" s="35"/>
      <c r="M599" s="24"/>
      <c r="N599" s="5"/>
      <c r="O599" s="5"/>
      <c r="P599" s="124"/>
      <c r="Q599" s="8"/>
      <c r="R599" s="25"/>
      <c r="S599" s="41"/>
    </row>
    <row r="600" spans="1:19" s="27" customFormat="1" ht="27" customHeight="1">
      <c r="A600" s="43"/>
      <c r="B600" s="15"/>
      <c r="C600" s="15"/>
      <c r="D600" s="17"/>
      <c r="E600" s="26"/>
      <c r="F600" s="34"/>
      <c r="G600" s="35"/>
      <c r="H600" s="14"/>
      <c r="I600" s="14"/>
      <c r="J600" s="166"/>
      <c r="K600" s="6"/>
      <c r="L600" s="35"/>
      <c r="M600" s="24"/>
      <c r="N600" s="5"/>
      <c r="O600" s="5"/>
      <c r="P600" s="124"/>
      <c r="Q600" s="8"/>
      <c r="R600" s="25"/>
      <c r="S600" s="41"/>
    </row>
    <row r="601" spans="1:19" s="27" customFormat="1" ht="27" customHeight="1">
      <c r="A601" s="43"/>
      <c r="B601" s="15"/>
      <c r="C601" s="15"/>
      <c r="D601" s="17"/>
      <c r="E601" s="26"/>
      <c r="F601" s="34"/>
      <c r="G601" s="35"/>
      <c r="H601" s="14"/>
      <c r="I601" s="14"/>
      <c r="J601" s="166"/>
      <c r="K601" s="6"/>
      <c r="L601" s="35"/>
      <c r="M601" s="24"/>
      <c r="N601" s="5"/>
      <c r="O601" s="5"/>
      <c r="P601" s="124"/>
      <c r="Q601" s="8"/>
      <c r="R601" s="25"/>
      <c r="S601" s="41"/>
    </row>
    <row r="602" spans="1:19" s="27" customFormat="1" ht="27" customHeight="1">
      <c r="A602" s="43"/>
      <c r="B602" s="15"/>
      <c r="C602" s="15"/>
      <c r="D602" s="17"/>
      <c r="E602" s="26"/>
      <c r="F602" s="34"/>
      <c r="G602" s="35"/>
      <c r="H602" s="14"/>
      <c r="I602" s="14"/>
      <c r="J602" s="166"/>
      <c r="K602" s="6"/>
      <c r="L602" s="35"/>
      <c r="M602" s="24"/>
      <c r="N602" s="5"/>
      <c r="O602" s="5"/>
      <c r="P602" s="124"/>
      <c r="Q602" s="8"/>
      <c r="R602" s="25"/>
      <c r="S602" s="41"/>
    </row>
    <row r="603" spans="1:19" s="27" customFormat="1" ht="27" customHeight="1">
      <c r="A603" s="43"/>
      <c r="B603" s="15"/>
      <c r="C603" s="15"/>
      <c r="D603" s="17"/>
      <c r="E603" s="26"/>
      <c r="F603" s="34"/>
      <c r="G603" s="35"/>
      <c r="H603" s="14"/>
      <c r="I603" s="14"/>
      <c r="J603" s="166"/>
      <c r="K603" s="6"/>
      <c r="L603" s="35"/>
      <c r="M603" s="24"/>
      <c r="N603" s="5"/>
      <c r="O603" s="5"/>
      <c r="P603" s="124"/>
      <c r="Q603" s="8"/>
      <c r="R603" s="25"/>
      <c r="S603" s="41"/>
    </row>
    <row r="604" spans="1:19" s="27" customFormat="1" ht="27" customHeight="1">
      <c r="A604" s="43"/>
      <c r="B604" s="15"/>
      <c r="C604" s="15"/>
      <c r="D604" s="17"/>
      <c r="E604" s="26"/>
      <c r="F604" s="34"/>
      <c r="G604" s="35"/>
      <c r="H604" s="14"/>
      <c r="I604" s="14"/>
      <c r="J604" s="166"/>
      <c r="K604" s="6"/>
      <c r="L604" s="35"/>
      <c r="M604" s="24"/>
      <c r="N604" s="5"/>
      <c r="O604" s="5"/>
      <c r="P604" s="124"/>
      <c r="Q604" s="8"/>
      <c r="R604" s="25"/>
      <c r="S604" s="41"/>
    </row>
    <row r="605" spans="1:19" s="27" customFormat="1" ht="27" customHeight="1">
      <c r="A605" s="43"/>
      <c r="B605" s="15"/>
      <c r="C605" s="15"/>
      <c r="D605" s="17"/>
      <c r="E605" s="26"/>
      <c r="F605" s="34"/>
      <c r="G605" s="35"/>
      <c r="H605" s="14"/>
      <c r="I605" s="14"/>
      <c r="J605" s="166"/>
      <c r="K605" s="6"/>
      <c r="L605" s="35"/>
      <c r="M605" s="24"/>
      <c r="N605" s="5"/>
      <c r="O605" s="5"/>
      <c r="P605" s="124"/>
      <c r="Q605" s="8"/>
      <c r="R605" s="25"/>
      <c r="S605" s="41"/>
    </row>
    <row r="606" spans="1:19" s="27" customFormat="1" ht="27" customHeight="1">
      <c r="A606" s="43"/>
      <c r="B606" s="15"/>
      <c r="C606" s="15"/>
      <c r="D606" s="17"/>
      <c r="E606" s="26"/>
      <c r="F606" s="34"/>
      <c r="G606" s="35"/>
      <c r="H606" s="14"/>
      <c r="I606" s="14"/>
      <c r="J606" s="166"/>
      <c r="K606" s="6"/>
      <c r="L606" s="35"/>
      <c r="M606" s="24"/>
      <c r="N606" s="5"/>
      <c r="O606" s="5"/>
      <c r="P606" s="124"/>
      <c r="Q606" s="8"/>
      <c r="R606" s="25"/>
      <c r="S606" s="41"/>
    </row>
    <row r="607" spans="1:19" s="27" customFormat="1" ht="27" customHeight="1">
      <c r="A607" s="43"/>
      <c r="B607" s="15"/>
      <c r="C607" s="15"/>
      <c r="D607" s="17"/>
      <c r="E607" s="26"/>
      <c r="F607" s="34"/>
      <c r="G607" s="35"/>
      <c r="H607" s="14"/>
      <c r="I607" s="14"/>
      <c r="J607" s="166"/>
      <c r="K607" s="6"/>
      <c r="L607" s="35"/>
      <c r="M607" s="24"/>
      <c r="N607" s="5"/>
      <c r="O607" s="5"/>
      <c r="P607" s="124"/>
      <c r="Q607" s="8"/>
      <c r="R607" s="25"/>
      <c r="S607" s="41"/>
    </row>
    <row r="608" spans="1:19" s="27" customFormat="1" ht="27" customHeight="1">
      <c r="A608" s="43"/>
      <c r="B608" s="15"/>
      <c r="C608" s="15"/>
      <c r="D608" s="17"/>
      <c r="E608" s="26"/>
      <c r="F608" s="34"/>
      <c r="G608" s="35"/>
      <c r="H608" s="14"/>
      <c r="I608" s="14"/>
      <c r="J608" s="166"/>
      <c r="K608" s="6"/>
      <c r="L608" s="35"/>
      <c r="M608" s="24"/>
      <c r="N608" s="5"/>
      <c r="O608" s="5"/>
      <c r="P608" s="124"/>
      <c r="Q608" s="8"/>
      <c r="R608" s="25"/>
      <c r="S608" s="41"/>
    </row>
    <row r="609" spans="1:19" s="27" customFormat="1" ht="27" customHeight="1">
      <c r="A609" s="43"/>
      <c r="B609" s="15"/>
      <c r="C609" s="15"/>
      <c r="D609" s="17"/>
      <c r="E609" s="26"/>
      <c r="F609" s="34"/>
      <c r="G609" s="35"/>
      <c r="H609" s="14"/>
      <c r="I609" s="14"/>
      <c r="J609" s="166"/>
      <c r="K609" s="6"/>
      <c r="L609" s="35"/>
      <c r="M609" s="24"/>
      <c r="N609" s="5"/>
      <c r="O609" s="5"/>
      <c r="P609" s="124"/>
      <c r="Q609" s="8"/>
      <c r="R609" s="25"/>
      <c r="S609" s="41"/>
    </row>
    <row r="610" spans="1:19" s="27" customFormat="1" ht="27" customHeight="1">
      <c r="A610" s="43"/>
      <c r="B610" s="15"/>
      <c r="C610" s="15"/>
      <c r="D610" s="17"/>
      <c r="E610" s="26"/>
      <c r="F610" s="34"/>
      <c r="G610" s="35"/>
      <c r="H610" s="14"/>
      <c r="I610" s="14"/>
      <c r="J610" s="166"/>
      <c r="K610" s="6"/>
      <c r="L610" s="35"/>
      <c r="M610" s="24"/>
      <c r="N610" s="5"/>
      <c r="O610" s="5"/>
      <c r="P610" s="124"/>
      <c r="Q610" s="8"/>
      <c r="R610" s="25"/>
      <c r="S610" s="41"/>
    </row>
    <row r="611" spans="1:19" s="27" customFormat="1" ht="27" customHeight="1">
      <c r="A611" s="43"/>
      <c r="B611" s="15"/>
      <c r="C611" s="15"/>
      <c r="D611" s="17"/>
      <c r="E611" s="26"/>
      <c r="F611" s="34"/>
      <c r="G611" s="35"/>
      <c r="H611" s="14"/>
      <c r="I611" s="14"/>
      <c r="J611" s="166"/>
      <c r="K611" s="6"/>
      <c r="L611" s="35"/>
      <c r="M611" s="24"/>
      <c r="N611" s="5"/>
      <c r="O611" s="5"/>
      <c r="P611" s="124"/>
      <c r="Q611" s="8"/>
      <c r="R611" s="25"/>
      <c r="S611" s="41"/>
    </row>
    <row r="612" spans="1:19" s="27" customFormat="1" ht="27" customHeight="1">
      <c r="A612" s="43"/>
      <c r="B612" s="15"/>
      <c r="C612" s="15"/>
      <c r="D612" s="17"/>
      <c r="E612" s="26"/>
      <c r="F612" s="34"/>
      <c r="G612" s="35"/>
      <c r="H612" s="14"/>
      <c r="I612" s="14"/>
      <c r="J612" s="166"/>
      <c r="K612" s="6"/>
      <c r="L612" s="35"/>
      <c r="M612" s="24"/>
      <c r="N612" s="5"/>
      <c r="O612" s="5"/>
      <c r="P612" s="124"/>
      <c r="Q612" s="8"/>
      <c r="R612" s="25"/>
      <c r="S612" s="41"/>
    </row>
    <row r="613" spans="1:19" s="27" customFormat="1" ht="27" customHeight="1">
      <c r="A613" s="43"/>
      <c r="B613" s="15"/>
      <c r="C613" s="15"/>
      <c r="D613" s="17"/>
      <c r="E613" s="26"/>
      <c r="F613" s="34"/>
      <c r="G613" s="35"/>
      <c r="H613" s="14"/>
      <c r="I613" s="14"/>
      <c r="J613" s="166"/>
      <c r="K613" s="6"/>
      <c r="L613" s="35"/>
      <c r="M613" s="24"/>
      <c r="N613" s="5"/>
      <c r="O613" s="5"/>
      <c r="P613" s="124"/>
      <c r="Q613" s="8"/>
      <c r="R613" s="25"/>
      <c r="S613" s="41"/>
    </row>
    <row r="614" spans="1:19" s="27" customFormat="1" ht="27" customHeight="1">
      <c r="A614" s="43"/>
      <c r="B614" s="15"/>
      <c r="C614" s="15"/>
      <c r="D614" s="17"/>
      <c r="E614" s="26"/>
      <c r="F614" s="34"/>
      <c r="G614" s="35"/>
      <c r="H614" s="14"/>
      <c r="I614" s="14"/>
      <c r="J614" s="166"/>
      <c r="K614" s="6"/>
      <c r="L614" s="35"/>
      <c r="M614" s="24"/>
      <c r="N614" s="5"/>
      <c r="O614" s="5"/>
      <c r="P614" s="124"/>
      <c r="Q614" s="8"/>
      <c r="R614" s="25"/>
      <c r="S614" s="41"/>
    </row>
    <row r="615" spans="1:19" s="27" customFormat="1" ht="27" customHeight="1">
      <c r="A615" s="43"/>
      <c r="B615" s="15"/>
      <c r="C615" s="15"/>
      <c r="D615" s="17"/>
      <c r="E615" s="26"/>
      <c r="F615" s="34"/>
      <c r="G615" s="35"/>
      <c r="H615" s="14"/>
      <c r="I615" s="14"/>
      <c r="J615" s="166"/>
      <c r="K615" s="6"/>
      <c r="L615" s="35"/>
      <c r="M615" s="24"/>
      <c r="N615" s="5"/>
      <c r="O615" s="5"/>
      <c r="P615" s="124"/>
      <c r="Q615" s="8"/>
      <c r="R615" s="25"/>
      <c r="S615" s="41"/>
    </row>
    <row r="616" spans="1:19" s="27" customFormat="1" ht="27" customHeight="1">
      <c r="A616" s="43"/>
      <c r="B616" s="15"/>
      <c r="C616" s="15"/>
      <c r="D616" s="17"/>
      <c r="E616" s="26"/>
      <c r="F616" s="34"/>
      <c r="G616" s="35"/>
      <c r="H616" s="14"/>
      <c r="I616" s="14"/>
      <c r="J616" s="166"/>
      <c r="K616" s="6"/>
      <c r="L616" s="35"/>
      <c r="M616" s="24"/>
      <c r="N616" s="5"/>
      <c r="O616" s="5"/>
      <c r="P616" s="124"/>
      <c r="Q616" s="8"/>
      <c r="R616" s="25"/>
      <c r="S616" s="41"/>
    </row>
    <row r="617" spans="1:19" s="27" customFormat="1" ht="27" customHeight="1">
      <c r="A617" s="43"/>
      <c r="B617" s="15"/>
      <c r="C617" s="15"/>
      <c r="D617" s="17"/>
      <c r="E617" s="26"/>
      <c r="F617" s="34"/>
      <c r="G617" s="35"/>
      <c r="H617" s="14"/>
      <c r="I617" s="14"/>
      <c r="J617" s="166"/>
      <c r="K617" s="6"/>
      <c r="L617" s="35"/>
      <c r="M617" s="24"/>
      <c r="N617" s="5"/>
      <c r="O617" s="5"/>
      <c r="P617" s="124"/>
      <c r="Q617" s="8"/>
      <c r="R617" s="25"/>
      <c r="S617" s="41"/>
    </row>
    <row r="618" spans="1:19" s="27" customFormat="1" ht="27" customHeight="1">
      <c r="A618" s="43"/>
      <c r="B618" s="15"/>
      <c r="C618" s="15"/>
      <c r="D618" s="17"/>
      <c r="E618" s="26"/>
      <c r="F618" s="34"/>
      <c r="G618" s="35"/>
      <c r="H618" s="14"/>
      <c r="I618" s="14"/>
      <c r="J618" s="166"/>
      <c r="K618" s="6"/>
      <c r="L618" s="35"/>
      <c r="M618" s="24"/>
      <c r="N618" s="5"/>
      <c r="O618" s="5"/>
      <c r="P618" s="124"/>
      <c r="Q618" s="8"/>
      <c r="R618" s="25"/>
      <c r="S618" s="41"/>
    </row>
    <row r="619" spans="1:19" s="27" customFormat="1" ht="27" customHeight="1">
      <c r="A619" s="43"/>
      <c r="B619" s="15"/>
      <c r="C619" s="15"/>
      <c r="D619" s="17"/>
      <c r="E619" s="26"/>
      <c r="F619" s="34"/>
      <c r="G619" s="35"/>
      <c r="H619" s="14"/>
      <c r="I619" s="14"/>
      <c r="J619" s="166"/>
      <c r="K619" s="6"/>
      <c r="L619" s="35"/>
      <c r="M619" s="24"/>
      <c r="N619" s="5"/>
      <c r="O619" s="5"/>
      <c r="P619" s="124"/>
      <c r="Q619" s="8"/>
      <c r="R619" s="25"/>
      <c r="S619" s="41"/>
    </row>
    <row r="620" spans="1:19" s="27" customFormat="1" ht="27" customHeight="1">
      <c r="A620" s="43"/>
      <c r="B620" s="15"/>
      <c r="C620" s="15"/>
      <c r="D620" s="17"/>
      <c r="E620" s="26"/>
      <c r="F620" s="34"/>
      <c r="G620" s="35"/>
      <c r="H620" s="14"/>
      <c r="I620" s="14"/>
      <c r="J620" s="166"/>
      <c r="K620" s="6"/>
      <c r="L620" s="35"/>
      <c r="M620" s="24"/>
      <c r="N620" s="5"/>
      <c r="O620" s="5"/>
      <c r="P620" s="124"/>
      <c r="Q620" s="8"/>
      <c r="R620" s="25"/>
      <c r="S620" s="41"/>
    </row>
    <row r="621" spans="1:19" s="27" customFormat="1" ht="27" customHeight="1">
      <c r="A621" s="43"/>
      <c r="B621" s="15"/>
      <c r="C621" s="15"/>
      <c r="D621" s="17"/>
      <c r="E621" s="26"/>
      <c r="F621" s="34"/>
      <c r="G621" s="35"/>
      <c r="H621" s="14"/>
      <c r="I621" s="14"/>
      <c r="J621" s="166"/>
      <c r="K621" s="6"/>
      <c r="L621" s="35"/>
      <c r="M621" s="24"/>
      <c r="N621" s="5"/>
      <c r="O621" s="5"/>
      <c r="P621" s="124"/>
      <c r="Q621" s="8"/>
      <c r="R621" s="25"/>
      <c r="S621" s="41"/>
    </row>
    <row r="622" spans="1:19" s="27" customFormat="1" ht="27" customHeight="1">
      <c r="A622" s="43"/>
      <c r="B622" s="15"/>
      <c r="C622" s="15"/>
      <c r="D622" s="17"/>
      <c r="E622" s="26"/>
      <c r="F622" s="34"/>
      <c r="G622" s="35"/>
      <c r="H622" s="14"/>
      <c r="I622" s="14"/>
      <c r="J622" s="166"/>
      <c r="K622" s="6"/>
      <c r="L622" s="35"/>
      <c r="M622" s="24"/>
      <c r="N622" s="5"/>
      <c r="O622" s="5"/>
      <c r="P622" s="124"/>
      <c r="Q622" s="8"/>
      <c r="R622" s="25"/>
      <c r="S622" s="41"/>
    </row>
    <row r="623" spans="1:19" s="27" customFormat="1" ht="27" customHeight="1">
      <c r="A623" s="43"/>
      <c r="B623" s="15"/>
      <c r="C623" s="15"/>
      <c r="D623" s="17"/>
      <c r="E623" s="26"/>
      <c r="F623" s="34"/>
      <c r="G623" s="35"/>
      <c r="H623" s="14"/>
      <c r="I623" s="14"/>
      <c r="J623" s="166"/>
      <c r="K623" s="6"/>
      <c r="L623" s="35"/>
      <c r="M623" s="24"/>
      <c r="N623" s="5"/>
      <c r="O623" s="5"/>
      <c r="P623" s="124"/>
      <c r="Q623" s="8"/>
      <c r="R623" s="25"/>
      <c r="S623" s="41"/>
    </row>
    <row r="624" spans="1:19" s="27" customFormat="1" ht="27" customHeight="1">
      <c r="A624" s="43"/>
      <c r="B624" s="15"/>
      <c r="C624" s="15"/>
      <c r="D624" s="17"/>
      <c r="E624" s="26"/>
      <c r="F624" s="34"/>
      <c r="G624" s="35"/>
      <c r="H624" s="14"/>
      <c r="I624" s="14"/>
      <c r="J624" s="166"/>
      <c r="K624" s="6"/>
      <c r="L624" s="35"/>
      <c r="M624" s="24"/>
      <c r="N624" s="5"/>
      <c r="O624" s="5"/>
      <c r="P624" s="124"/>
      <c r="Q624" s="8"/>
      <c r="R624" s="25"/>
      <c r="S624" s="41"/>
    </row>
    <row r="625" spans="1:19" s="27" customFormat="1" ht="27" customHeight="1">
      <c r="A625" s="43"/>
      <c r="B625" s="15"/>
      <c r="C625" s="15"/>
      <c r="D625" s="17"/>
      <c r="E625" s="26"/>
      <c r="F625" s="34"/>
      <c r="G625" s="35"/>
      <c r="H625" s="14"/>
      <c r="I625" s="14"/>
      <c r="J625" s="166"/>
      <c r="K625" s="6"/>
      <c r="L625" s="35"/>
      <c r="M625" s="24"/>
      <c r="N625" s="5"/>
      <c r="O625" s="5"/>
      <c r="P625" s="124"/>
      <c r="Q625" s="8"/>
      <c r="R625" s="25"/>
      <c r="S625" s="41"/>
    </row>
    <row r="626" spans="1:19" s="27" customFormat="1" ht="27" customHeight="1">
      <c r="A626" s="43"/>
      <c r="B626" s="15"/>
      <c r="C626" s="15"/>
      <c r="D626" s="17"/>
      <c r="E626" s="26"/>
      <c r="F626" s="34"/>
      <c r="G626" s="35"/>
      <c r="H626" s="14"/>
      <c r="I626" s="14"/>
      <c r="J626" s="166"/>
      <c r="K626" s="6"/>
      <c r="L626" s="35"/>
      <c r="M626" s="24"/>
      <c r="N626" s="5"/>
      <c r="O626" s="5"/>
      <c r="P626" s="124"/>
      <c r="Q626" s="8"/>
      <c r="R626" s="25"/>
      <c r="S626" s="41"/>
    </row>
    <row r="627" spans="1:19" s="27" customFormat="1" ht="27" customHeight="1">
      <c r="A627" s="43"/>
      <c r="B627" s="15"/>
      <c r="C627" s="15"/>
      <c r="D627" s="17"/>
      <c r="E627" s="26"/>
      <c r="F627" s="34"/>
      <c r="G627" s="35"/>
      <c r="H627" s="14"/>
      <c r="I627" s="14"/>
      <c r="J627" s="166"/>
      <c r="K627" s="6"/>
      <c r="L627" s="35"/>
      <c r="M627" s="24"/>
      <c r="N627" s="5"/>
      <c r="O627" s="5"/>
      <c r="P627" s="124"/>
      <c r="Q627" s="8"/>
      <c r="R627" s="25"/>
      <c r="S627" s="41"/>
    </row>
    <row r="628" spans="1:19" s="27" customFormat="1" ht="27" customHeight="1">
      <c r="A628" s="43"/>
      <c r="B628" s="15"/>
      <c r="C628" s="15"/>
      <c r="D628" s="17"/>
      <c r="E628" s="26"/>
      <c r="F628" s="34"/>
      <c r="G628" s="35"/>
      <c r="H628" s="14"/>
      <c r="I628" s="14"/>
      <c r="J628" s="166"/>
      <c r="K628" s="6"/>
      <c r="L628" s="35"/>
      <c r="M628" s="24"/>
      <c r="N628" s="5"/>
      <c r="O628" s="5"/>
      <c r="P628" s="124"/>
      <c r="Q628" s="8"/>
      <c r="R628" s="25"/>
      <c r="S628" s="41"/>
    </row>
    <row r="629" spans="1:19" s="27" customFormat="1" ht="27" customHeight="1">
      <c r="A629" s="43"/>
      <c r="B629" s="15"/>
      <c r="C629" s="15"/>
      <c r="D629" s="17"/>
      <c r="E629" s="26"/>
      <c r="F629" s="34"/>
      <c r="G629" s="35"/>
      <c r="H629" s="14"/>
      <c r="I629" s="14"/>
      <c r="J629" s="166"/>
      <c r="K629" s="6"/>
      <c r="L629" s="35"/>
      <c r="M629" s="24"/>
      <c r="N629" s="5"/>
      <c r="O629" s="5"/>
      <c r="P629" s="124"/>
      <c r="Q629" s="8"/>
      <c r="R629" s="25"/>
      <c r="S629" s="41"/>
    </row>
    <row r="630" spans="1:19" s="27" customFormat="1" ht="27" customHeight="1">
      <c r="A630" s="43"/>
      <c r="B630" s="15"/>
      <c r="C630" s="15"/>
      <c r="D630" s="17"/>
      <c r="E630" s="26"/>
      <c r="F630" s="34"/>
      <c r="G630" s="35"/>
      <c r="H630" s="14"/>
      <c r="I630" s="14"/>
      <c r="J630" s="166"/>
      <c r="K630" s="6"/>
      <c r="L630" s="35"/>
      <c r="M630" s="24"/>
      <c r="N630" s="5"/>
      <c r="O630" s="5"/>
      <c r="P630" s="124"/>
      <c r="Q630" s="8"/>
      <c r="R630" s="25"/>
      <c r="S630" s="41"/>
    </row>
    <row r="631" spans="1:19" s="27" customFormat="1" ht="27" customHeight="1">
      <c r="A631" s="43"/>
      <c r="B631" s="15"/>
      <c r="C631" s="15"/>
      <c r="D631" s="17"/>
      <c r="E631" s="26"/>
      <c r="F631" s="34"/>
      <c r="G631" s="35"/>
      <c r="H631" s="14"/>
      <c r="I631" s="14"/>
      <c r="J631" s="166"/>
      <c r="K631" s="6"/>
      <c r="L631" s="35"/>
      <c r="M631" s="24"/>
      <c r="N631" s="5"/>
      <c r="O631" s="5"/>
      <c r="P631" s="124"/>
      <c r="Q631" s="8"/>
      <c r="R631" s="25"/>
      <c r="S631" s="41"/>
    </row>
    <row r="632" spans="1:19" s="27" customFormat="1" ht="27" customHeight="1">
      <c r="A632" s="43"/>
      <c r="B632" s="15"/>
      <c r="C632" s="15"/>
      <c r="D632" s="17"/>
      <c r="E632" s="26"/>
      <c r="F632" s="34"/>
      <c r="G632" s="35"/>
      <c r="H632" s="14"/>
      <c r="I632" s="14"/>
      <c r="J632" s="166"/>
      <c r="K632" s="6"/>
      <c r="L632" s="35"/>
      <c r="M632" s="24"/>
      <c r="N632" s="5"/>
      <c r="O632" s="5"/>
      <c r="P632" s="124"/>
      <c r="Q632" s="8"/>
      <c r="R632" s="25"/>
      <c r="S632" s="41"/>
    </row>
    <row r="633" spans="1:19" s="27" customFormat="1" ht="27" customHeight="1">
      <c r="A633" s="43"/>
      <c r="B633" s="15"/>
      <c r="C633" s="15"/>
      <c r="D633" s="17"/>
      <c r="E633" s="26"/>
      <c r="F633" s="34"/>
      <c r="G633" s="35"/>
      <c r="H633" s="14"/>
      <c r="I633" s="14"/>
      <c r="J633" s="166"/>
      <c r="K633" s="6"/>
      <c r="L633" s="35"/>
      <c r="M633" s="24"/>
      <c r="N633" s="5"/>
      <c r="O633" s="5"/>
      <c r="P633" s="124"/>
      <c r="Q633" s="8"/>
      <c r="R633" s="25"/>
      <c r="S633" s="41"/>
    </row>
    <row r="634" spans="1:19" s="27" customFormat="1" ht="27" customHeight="1">
      <c r="A634" s="43"/>
      <c r="B634" s="15"/>
      <c r="C634" s="15"/>
      <c r="D634" s="17"/>
      <c r="E634" s="26"/>
      <c r="F634" s="34"/>
      <c r="G634" s="35"/>
      <c r="H634" s="14"/>
      <c r="I634" s="14"/>
      <c r="J634" s="166"/>
      <c r="K634" s="6"/>
      <c r="L634" s="35"/>
      <c r="M634" s="24"/>
      <c r="N634" s="5"/>
      <c r="O634" s="5"/>
      <c r="P634" s="124"/>
      <c r="Q634" s="8"/>
      <c r="R634" s="25"/>
      <c r="S634" s="41"/>
    </row>
    <row r="635" spans="1:19" s="27" customFormat="1" ht="27" customHeight="1">
      <c r="A635" s="43"/>
      <c r="B635" s="15"/>
      <c r="C635" s="15"/>
      <c r="D635" s="17"/>
      <c r="E635" s="26"/>
      <c r="F635" s="34"/>
      <c r="G635" s="35"/>
      <c r="H635" s="14"/>
      <c r="I635" s="14"/>
      <c r="J635" s="166"/>
      <c r="K635" s="6"/>
      <c r="L635" s="35"/>
      <c r="M635" s="24"/>
      <c r="N635" s="5"/>
      <c r="O635" s="5"/>
      <c r="P635" s="124"/>
      <c r="Q635" s="8"/>
      <c r="R635" s="25"/>
      <c r="S635" s="41"/>
    </row>
    <row r="636" spans="1:19" s="27" customFormat="1" ht="27" customHeight="1">
      <c r="A636" s="43"/>
      <c r="B636" s="15"/>
      <c r="C636" s="15"/>
      <c r="D636" s="17"/>
      <c r="E636" s="26"/>
      <c r="F636" s="34"/>
      <c r="G636" s="35"/>
      <c r="H636" s="14"/>
      <c r="I636" s="14"/>
      <c r="J636" s="166"/>
      <c r="K636" s="6"/>
      <c r="L636" s="35"/>
      <c r="M636" s="24"/>
      <c r="N636" s="5"/>
      <c r="O636" s="5"/>
      <c r="P636" s="124"/>
      <c r="Q636" s="8"/>
      <c r="R636" s="25"/>
      <c r="S636" s="41"/>
    </row>
    <row r="637" spans="1:19" s="27" customFormat="1" ht="27" customHeight="1">
      <c r="A637" s="43"/>
      <c r="B637" s="15"/>
      <c r="C637" s="15"/>
      <c r="D637" s="17"/>
      <c r="E637" s="26"/>
      <c r="F637" s="34"/>
      <c r="G637" s="35"/>
      <c r="H637" s="14"/>
      <c r="I637" s="14"/>
      <c r="J637" s="166"/>
      <c r="K637" s="6"/>
      <c r="L637" s="35"/>
      <c r="M637" s="24"/>
      <c r="N637" s="5"/>
      <c r="O637" s="5"/>
      <c r="P637" s="124"/>
      <c r="Q637" s="8"/>
      <c r="R637" s="25"/>
      <c r="S637" s="41"/>
    </row>
    <row r="638" spans="1:19" s="27" customFormat="1" ht="27" customHeight="1">
      <c r="A638" s="43"/>
      <c r="B638" s="15"/>
      <c r="C638" s="15"/>
      <c r="D638" s="17"/>
      <c r="E638" s="26"/>
      <c r="F638" s="34"/>
      <c r="G638" s="35"/>
      <c r="H638" s="14"/>
      <c r="I638" s="14"/>
      <c r="J638" s="166"/>
      <c r="K638" s="6"/>
      <c r="L638" s="35"/>
      <c r="M638" s="24"/>
      <c r="N638" s="5"/>
      <c r="O638" s="5"/>
      <c r="P638" s="124"/>
      <c r="Q638" s="8"/>
      <c r="R638" s="25"/>
      <c r="S638" s="41"/>
    </row>
    <row r="639" spans="1:19" s="27" customFormat="1" ht="27" customHeight="1">
      <c r="A639" s="43"/>
      <c r="B639" s="15"/>
      <c r="C639" s="15"/>
      <c r="D639" s="17"/>
      <c r="E639" s="26"/>
      <c r="F639" s="34"/>
      <c r="G639" s="35"/>
      <c r="H639" s="14"/>
      <c r="I639" s="14"/>
      <c r="J639" s="166"/>
      <c r="K639" s="6"/>
      <c r="L639" s="35"/>
      <c r="M639" s="24"/>
      <c r="N639" s="5"/>
      <c r="O639" s="5"/>
      <c r="P639" s="124"/>
      <c r="Q639" s="8"/>
      <c r="R639" s="25"/>
      <c r="S639" s="41"/>
    </row>
    <row r="640" spans="1:19" s="27" customFormat="1" ht="27" customHeight="1">
      <c r="A640" s="43"/>
      <c r="B640" s="15"/>
      <c r="C640" s="15"/>
      <c r="D640" s="17"/>
      <c r="E640" s="26"/>
      <c r="F640" s="34"/>
      <c r="G640" s="35"/>
      <c r="H640" s="14"/>
      <c r="I640" s="14"/>
      <c r="J640" s="166"/>
      <c r="K640" s="6"/>
      <c r="L640" s="35"/>
      <c r="M640" s="24"/>
      <c r="N640" s="5"/>
      <c r="O640" s="5"/>
      <c r="P640" s="124"/>
      <c r="Q640" s="8"/>
      <c r="R640" s="25"/>
      <c r="S640" s="41"/>
    </row>
    <row r="641" spans="1:19" s="27" customFormat="1" ht="27" customHeight="1">
      <c r="A641" s="43"/>
      <c r="B641" s="15"/>
      <c r="C641" s="15"/>
      <c r="D641" s="17"/>
      <c r="E641" s="26"/>
      <c r="F641" s="34"/>
      <c r="G641" s="35"/>
      <c r="H641" s="14"/>
      <c r="I641" s="14"/>
      <c r="J641" s="166"/>
      <c r="K641" s="6"/>
      <c r="L641" s="35"/>
      <c r="M641" s="24"/>
      <c r="N641" s="5"/>
      <c r="O641" s="5"/>
      <c r="P641" s="124"/>
      <c r="Q641" s="8"/>
      <c r="R641" s="25"/>
      <c r="S641" s="41"/>
    </row>
    <row r="642" spans="1:19" s="27" customFormat="1" ht="27" customHeight="1">
      <c r="A642" s="43"/>
      <c r="B642" s="15"/>
      <c r="C642" s="15"/>
      <c r="D642" s="17"/>
      <c r="E642" s="26"/>
      <c r="F642" s="34"/>
      <c r="G642" s="35"/>
      <c r="H642" s="14"/>
      <c r="I642" s="14"/>
      <c r="J642" s="166"/>
      <c r="K642" s="6"/>
      <c r="L642" s="35"/>
      <c r="M642" s="24"/>
      <c r="N642" s="5"/>
      <c r="O642" s="5"/>
      <c r="P642" s="124"/>
      <c r="Q642" s="8"/>
      <c r="R642" s="25"/>
      <c r="S642" s="41"/>
    </row>
    <row r="643" spans="1:19" s="27" customFormat="1" ht="27" customHeight="1">
      <c r="A643" s="43"/>
      <c r="B643" s="15"/>
      <c r="C643" s="15"/>
      <c r="D643" s="17"/>
      <c r="E643" s="26"/>
      <c r="F643" s="34"/>
      <c r="G643" s="35"/>
      <c r="H643" s="14"/>
      <c r="I643" s="14"/>
      <c r="J643" s="166"/>
      <c r="K643" s="6"/>
      <c r="L643" s="35"/>
      <c r="M643" s="24"/>
      <c r="N643" s="5"/>
      <c r="O643" s="5"/>
      <c r="P643" s="124"/>
      <c r="Q643" s="8"/>
      <c r="R643" s="25"/>
      <c r="S643" s="41"/>
    </row>
    <row r="644" spans="1:19" s="27" customFormat="1" ht="27" customHeight="1">
      <c r="A644" s="43"/>
      <c r="B644" s="15"/>
      <c r="C644" s="15"/>
      <c r="D644" s="17"/>
      <c r="E644" s="26"/>
      <c r="F644" s="34"/>
      <c r="G644" s="35"/>
      <c r="H644" s="14"/>
      <c r="I644" s="14"/>
      <c r="J644" s="166"/>
      <c r="K644" s="6"/>
      <c r="L644" s="35"/>
      <c r="M644" s="24"/>
      <c r="N644" s="5"/>
      <c r="O644" s="5"/>
      <c r="P644" s="124"/>
      <c r="Q644" s="8"/>
      <c r="R644" s="25"/>
      <c r="S644" s="41"/>
    </row>
    <row r="645" spans="1:19" s="27" customFormat="1" ht="27" customHeight="1">
      <c r="A645" s="43"/>
      <c r="B645" s="15"/>
      <c r="C645" s="15"/>
      <c r="D645" s="17"/>
      <c r="E645" s="26"/>
      <c r="F645" s="34"/>
      <c r="G645" s="35"/>
      <c r="H645" s="14"/>
      <c r="I645" s="14"/>
      <c r="J645" s="166"/>
      <c r="K645" s="6"/>
      <c r="L645" s="35"/>
      <c r="M645" s="24"/>
      <c r="N645" s="5"/>
      <c r="O645" s="5"/>
      <c r="P645" s="124"/>
      <c r="Q645" s="8"/>
      <c r="R645" s="25"/>
      <c r="S645" s="41"/>
    </row>
    <row r="646" spans="1:19" s="27" customFormat="1" ht="27" customHeight="1">
      <c r="A646" s="43"/>
      <c r="B646" s="15"/>
      <c r="C646" s="15"/>
      <c r="D646" s="17"/>
      <c r="E646" s="26"/>
      <c r="F646" s="34"/>
      <c r="G646" s="35"/>
      <c r="H646" s="14"/>
      <c r="I646" s="14"/>
      <c r="J646" s="166"/>
      <c r="K646" s="6"/>
      <c r="L646" s="35"/>
      <c r="M646" s="24"/>
      <c r="N646" s="5"/>
      <c r="O646" s="5"/>
      <c r="P646" s="124"/>
      <c r="Q646" s="8"/>
      <c r="R646" s="25"/>
      <c r="S646" s="41"/>
    </row>
    <row r="647" spans="1:19" s="27" customFormat="1" ht="27" customHeight="1">
      <c r="A647" s="43"/>
      <c r="B647" s="15"/>
      <c r="C647" s="15"/>
      <c r="D647" s="17"/>
      <c r="E647" s="26"/>
      <c r="F647" s="34"/>
      <c r="G647" s="35"/>
      <c r="H647" s="14"/>
      <c r="I647" s="14"/>
      <c r="J647" s="166"/>
      <c r="K647" s="6"/>
      <c r="L647" s="35"/>
      <c r="M647" s="24"/>
      <c r="N647" s="5"/>
      <c r="O647" s="5"/>
      <c r="P647" s="124"/>
      <c r="Q647" s="8"/>
      <c r="R647" s="25"/>
      <c r="S647" s="41"/>
    </row>
    <row r="648" spans="1:19" s="27" customFormat="1" ht="27" customHeight="1">
      <c r="A648" s="14"/>
      <c r="B648" s="15"/>
      <c r="C648" s="15"/>
      <c r="D648" s="17"/>
      <c r="E648" s="26"/>
      <c r="F648" s="34"/>
      <c r="G648" s="35"/>
      <c r="H648" s="14"/>
      <c r="I648" s="14"/>
      <c r="J648" s="166"/>
      <c r="K648" s="6"/>
      <c r="L648" s="35"/>
      <c r="M648" s="24"/>
      <c r="N648" s="5"/>
      <c r="O648" s="5"/>
      <c r="P648" s="124"/>
      <c r="Q648" s="8"/>
      <c r="R648" s="25"/>
      <c r="S648" s="41"/>
    </row>
    <row r="649" spans="1:19" s="27" customFormat="1" ht="27" customHeight="1">
      <c r="A649" s="14"/>
      <c r="B649" s="15"/>
      <c r="C649" s="15"/>
      <c r="D649" s="17"/>
      <c r="E649" s="26"/>
      <c r="F649" s="34"/>
      <c r="G649" s="35"/>
      <c r="H649" s="14"/>
      <c r="I649" s="14"/>
      <c r="J649" s="166"/>
      <c r="K649" s="6"/>
      <c r="L649" s="35"/>
      <c r="M649" s="24"/>
      <c r="N649" s="5"/>
      <c r="O649" s="5"/>
      <c r="P649" s="124"/>
      <c r="Q649" s="8"/>
      <c r="R649" s="25"/>
      <c r="S649" s="41"/>
    </row>
    <row r="650" spans="1:19" s="27" customFormat="1" ht="27" customHeight="1">
      <c r="A650" s="14"/>
      <c r="B650" s="15"/>
      <c r="C650" s="15"/>
      <c r="D650" s="17"/>
      <c r="E650" s="26"/>
      <c r="F650" s="34"/>
      <c r="G650" s="35"/>
      <c r="H650" s="14"/>
      <c r="I650" s="14"/>
      <c r="J650" s="166"/>
      <c r="K650" s="6"/>
      <c r="L650" s="35"/>
      <c r="M650" s="24"/>
      <c r="N650" s="5"/>
      <c r="O650" s="5"/>
      <c r="P650" s="41"/>
      <c r="Q650" s="8"/>
      <c r="R650" s="25"/>
      <c r="S650" s="41"/>
    </row>
    <row r="651" spans="1:19" s="27" customFormat="1" ht="27" customHeight="1">
      <c r="A651" s="14"/>
      <c r="B651" s="15"/>
      <c r="C651" s="15"/>
      <c r="D651" s="17"/>
      <c r="E651" s="26"/>
      <c r="F651" s="34"/>
      <c r="G651" s="35"/>
      <c r="H651" s="14"/>
      <c r="I651" s="14"/>
      <c r="J651" s="166"/>
      <c r="K651" s="6"/>
      <c r="L651" s="35"/>
      <c r="M651" s="24"/>
      <c r="N651" s="5"/>
      <c r="O651" s="5"/>
      <c r="P651" s="41"/>
      <c r="Q651" s="8"/>
      <c r="R651" s="25"/>
      <c r="S651" s="41"/>
    </row>
    <row r="652" spans="1:19" s="27" customFormat="1" ht="27" customHeight="1">
      <c r="A652" s="14"/>
      <c r="B652" s="15"/>
      <c r="C652" s="15"/>
      <c r="D652" s="17"/>
      <c r="E652" s="26"/>
      <c r="F652" s="34"/>
      <c r="G652" s="35"/>
      <c r="H652" s="14"/>
      <c r="I652" s="14"/>
      <c r="J652" s="166"/>
      <c r="K652" s="6"/>
      <c r="L652" s="35"/>
      <c r="M652" s="24"/>
      <c r="N652" s="5"/>
      <c r="O652" s="5"/>
      <c r="P652" s="41"/>
      <c r="Q652" s="8"/>
      <c r="R652" s="25"/>
      <c r="S652" s="41"/>
    </row>
    <row r="653" spans="1:19" s="27" customFormat="1" ht="27" customHeight="1">
      <c r="A653" s="14"/>
      <c r="B653" s="15"/>
      <c r="C653" s="15"/>
      <c r="D653" s="17"/>
      <c r="E653" s="26"/>
      <c r="F653" s="34"/>
      <c r="G653" s="35"/>
      <c r="H653" s="14"/>
      <c r="I653" s="14"/>
      <c r="J653" s="166"/>
      <c r="K653" s="6"/>
      <c r="L653" s="35"/>
      <c r="M653" s="24"/>
      <c r="N653" s="5"/>
      <c r="O653" s="5"/>
      <c r="P653" s="41"/>
      <c r="Q653" s="8"/>
      <c r="R653" s="25"/>
      <c r="S653" s="41"/>
    </row>
    <row r="654" spans="1:19" s="27" customFormat="1" ht="27" customHeight="1">
      <c r="A654" s="14"/>
      <c r="B654" s="15"/>
      <c r="C654" s="15"/>
      <c r="D654" s="17"/>
      <c r="E654" s="26"/>
      <c r="F654" s="34"/>
      <c r="G654" s="35"/>
      <c r="H654" s="14"/>
      <c r="I654" s="14"/>
      <c r="J654" s="166"/>
      <c r="K654" s="6"/>
      <c r="L654" s="35"/>
      <c r="M654" s="24"/>
      <c r="N654" s="5"/>
      <c r="O654" s="5"/>
      <c r="P654" s="41"/>
      <c r="Q654" s="8"/>
      <c r="R654" s="25"/>
      <c r="S654" s="41"/>
    </row>
    <row r="655" spans="1:19" s="27" customFormat="1" ht="27" customHeight="1">
      <c r="A655" s="14"/>
      <c r="B655" s="15"/>
      <c r="C655" s="15"/>
      <c r="D655" s="17"/>
      <c r="E655" s="26"/>
      <c r="F655" s="34"/>
      <c r="G655" s="35"/>
      <c r="H655" s="14"/>
      <c r="I655" s="14"/>
      <c r="J655" s="166"/>
      <c r="K655" s="6"/>
      <c r="L655" s="35"/>
      <c r="M655" s="24"/>
      <c r="N655" s="5"/>
      <c r="O655" s="5"/>
      <c r="P655" s="41"/>
      <c r="Q655" s="8"/>
      <c r="R655" s="25"/>
      <c r="S655" s="41"/>
    </row>
    <row r="656" spans="1:19" s="27" customFormat="1" ht="27" customHeight="1">
      <c r="A656" s="14"/>
      <c r="B656" s="15"/>
      <c r="C656" s="15"/>
      <c r="D656" s="17"/>
      <c r="E656" s="26"/>
      <c r="F656" s="34"/>
      <c r="G656" s="35"/>
      <c r="H656" s="14"/>
      <c r="I656" s="14"/>
      <c r="J656" s="166"/>
      <c r="K656" s="6"/>
      <c r="L656" s="35"/>
      <c r="M656" s="24"/>
      <c r="N656" s="5"/>
      <c r="O656" s="5"/>
      <c r="P656" s="41"/>
      <c r="Q656" s="8"/>
      <c r="R656" s="25"/>
      <c r="S656" s="41"/>
    </row>
    <row r="657" spans="1:19" s="27" customFormat="1" ht="27" customHeight="1">
      <c r="A657" s="14"/>
      <c r="B657" s="15"/>
      <c r="C657" s="15"/>
      <c r="D657" s="17"/>
      <c r="E657" s="5"/>
      <c r="F657" s="34"/>
      <c r="G657" s="35"/>
      <c r="H657" s="14"/>
      <c r="I657" s="14"/>
      <c r="J657" s="166"/>
      <c r="K657" s="6"/>
      <c r="L657" s="35"/>
      <c r="M657" s="24"/>
      <c r="N657" s="5"/>
      <c r="O657" s="5"/>
      <c r="P657" s="41"/>
      <c r="Q657" s="8"/>
      <c r="R657" s="25"/>
      <c r="S657" s="41"/>
    </row>
    <row r="658" spans="1:19" s="27" customFormat="1" ht="27" customHeight="1">
      <c r="A658" s="14"/>
      <c r="B658" s="15"/>
      <c r="C658" s="15"/>
      <c r="D658" s="17"/>
      <c r="E658" s="5"/>
      <c r="F658" s="34"/>
      <c r="G658" s="35"/>
      <c r="H658" s="14"/>
      <c r="I658" s="14"/>
      <c r="J658" s="166"/>
      <c r="K658" s="6"/>
      <c r="L658" s="35"/>
      <c r="M658" s="24"/>
      <c r="N658" s="5"/>
      <c r="O658" s="5"/>
      <c r="P658" s="41"/>
      <c r="Q658" s="8"/>
      <c r="R658" s="25"/>
      <c r="S658" s="41"/>
    </row>
    <row r="659" spans="1:19" s="27" customFormat="1" ht="27" customHeight="1">
      <c r="A659" s="14"/>
      <c r="B659" s="15"/>
      <c r="C659" s="15"/>
      <c r="D659" s="17"/>
      <c r="E659" s="5"/>
      <c r="F659" s="34"/>
      <c r="G659" s="35"/>
      <c r="H659" s="14"/>
      <c r="I659" s="14"/>
      <c r="J659" s="166"/>
      <c r="K659" s="6"/>
      <c r="L659" s="35"/>
      <c r="M659" s="24"/>
      <c r="N659" s="5"/>
      <c r="O659" s="5"/>
      <c r="P659" s="41"/>
      <c r="Q659" s="8"/>
      <c r="R659" s="25"/>
      <c r="S659" s="41"/>
    </row>
    <row r="660" spans="1:19" s="27" customFormat="1" ht="27" customHeight="1">
      <c r="A660" s="14"/>
      <c r="B660" s="15"/>
      <c r="C660" s="15"/>
      <c r="D660" s="17"/>
      <c r="E660" s="5"/>
      <c r="F660" s="34"/>
      <c r="G660" s="35"/>
      <c r="H660" s="14"/>
      <c r="I660" s="14"/>
      <c r="J660" s="166"/>
      <c r="K660" s="6"/>
      <c r="L660" s="35"/>
      <c r="M660" s="24"/>
      <c r="N660" s="5"/>
      <c r="O660" s="5"/>
      <c r="P660" s="41"/>
      <c r="Q660" s="8"/>
      <c r="R660" s="25"/>
      <c r="S660" s="41"/>
    </row>
    <row r="661" spans="1:19" s="27" customFormat="1" ht="27" customHeight="1">
      <c r="A661" s="14"/>
      <c r="B661" s="15"/>
      <c r="C661" s="15"/>
      <c r="D661" s="17"/>
      <c r="E661" s="5"/>
      <c r="F661" s="34"/>
      <c r="G661" s="35"/>
      <c r="H661" s="14"/>
      <c r="I661" s="14"/>
      <c r="J661" s="166"/>
      <c r="K661" s="6"/>
      <c r="L661" s="35"/>
      <c r="M661" s="24"/>
      <c r="N661" s="5"/>
      <c r="O661" s="5"/>
      <c r="P661" s="41"/>
      <c r="Q661" s="8"/>
      <c r="R661" s="25"/>
      <c r="S661" s="41"/>
    </row>
    <row r="662" spans="1:19" s="27" customFormat="1" ht="27" customHeight="1">
      <c r="A662" s="14"/>
      <c r="B662" s="15"/>
      <c r="C662" s="15"/>
      <c r="D662" s="17"/>
      <c r="E662" s="5"/>
      <c r="F662" s="34"/>
      <c r="G662" s="35"/>
      <c r="H662" s="14"/>
      <c r="I662" s="14"/>
      <c r="J662" s="166"/>
      <c r="K662" s="6"/>
      <c r="L662" s="35"/>
      <c r="M662" s="24"/>
      <c r="N662" s="5"/>
      <c r="O662" s="5"/>
      <c r="P662" s="41"/>
      <c r="Q662" s="8"/>
      <c r="R662" s="25"/>
      <c r="S662" s="41"/>
    </row>
    <row r="663" spans="1:19" s="27" customFormat="1" ht="27" customHeight="1">
      <c r="A663" s="14"/>
      <c r="B663" s="15"/>
      <c r="C663" s="15"/>
      <c r="D663" s="17"/>
      <c r="E663" s="5"/>
      <c r="F663" s="34"/>
      <c r="G663" s="35"/>
      <c r="H663" s="14"/>
      <c r="I663" s="14"/>
      <c r="J663" s="166"/>
      <c r="K663" s="6"/>
      <c r="L663" s="35"/>
      <c r="M663" s="24"/>
      <c r="N663" s="5"/>
      <c r="O663" s="5"/>
      <c r="P663" s="41"/>
      <c r="Q663" s="8"/>
      <c r="R663" s="25"/>
      <c r="S663" s="41"/>
    </row>
    <row r="664" spans="1:19" s="27" customFormat="1" ht="27" customHeight="1">
      <c r="A664" s="14"/>
      <c r="B664" s="15"/>
      <c r="C664" s="15"/>
      <c r="D664" s="17"/>
      <c r="E664" s="5"/>
      <c r="F664" s="34"/>
      <c r="G664" s="35"/>
      <c r="H664" s="14"/>
      <c r="I664" s="14"/>
      <c r="J664" s="166"/>
      <c r="K664" s="6"/>
      <c r="L664" s="35"/>
      <c r="M664" s="24"/>
      <c r="N664" s="5"/>
      <c r="O664" s="5"/>
      <c r="P664" s="41"/>
      <c r="Q664" s="8"/>
      <c r="R664" s="25"/>
      <c r="S664" s="41"/>
    </row>
    <row r="665" spans="1:19" s="27" customFormat="1" ht="27" customHeight="1">
      <c r="A665" s="14"/>
      <c r="B665" s="15"/>
      <c r="C665" s="15"/>
      <c r="D665" s="17"/>
      <c r="E665" s="5"/>
      <c r="F665" s="34"/>
      <c r="G665" s="35"/>
      <c r="H665" s="14"/>
      <c r="I665" s="14"/>
      <c r="J665" s="166"/>
      <c r="K665" s="6"/>
      <c r="L665" s="35"/>
      <c r="M665" s="24"/>
      <c r="N665" s="5"/>
      <c r="O665" s="5"/>
      <c r="P665" s="41"/>
      <c r="Q665" s="8"/>
      <c r="R665" s="25"/>
      <c r="S665" s="41"/>
    </row>
    <row r="666" spans="1:19" s="27" customFormat="1" ht="27" customHeight="1">
      <c r="A666" s="14"/>
      <c r="B666" s="15"/>
      <c r="C666" s="15"/>
      <c r="D666" s="17"/>
      <c r="E666" s="5"/>
      <c r="F666" s="34"/>
      <c r="G666" s="35"/>
      <c r="H666" s="14"/>
      <c r="I666" s="14"/>
      <c r="J666" s="166"/>
      <c r="K666" s="6"/>
      <c r="L666" s="35"/>
      <c r="M666" s="24"/>
      <c r="N666" s="5"/>
      <c r="O666" s="5"/>
      <c r="P666" s="41"/>
      <c r="Q666" s="8"/>
      <c r="R666" s="25"/>
      <c r="S666" s="41"/>
    </row>
    <row r="667" spans="1:19" s="27" customFormat="1" ht="27" customHeight="1">
      <c r="A667" s="14"/>
      <c r="B667" s="15"/>
      <c r="C667" s="15"/>
      <c r="D667" s="17"/>
      <c r="E667" s="5"/>
      <c r="F667" s="34"/>
      <c r="G667" s="35"/>
      <c r="H667" s="14"/>
      <c r="I667" s="14"/>
      <c r="J667" s="166"/>
      <c r="K667" s="6"/>
      <c r="L667" s="35"/>
      <c r="M667" s="24"/>
      <c r="N667" s="5"/>
      <c r="O667" s="5"/>
      <c r="P667" s="41"/>
      <c r="Q667" s="8"/>
      <c r="R667" s="25"/>
      <c r="S667" s="41"/>
    </row>
    <row r="668" spans="1:19" s="27" customFormat="1" ht="27" customHeight="1">
      <c r="A668" s="14"/>
      <c r="B668" s="15"/>
      <c r="C668" s="15"/>
      <c r="D668" s="17"/>
      <c r="E668" s="5"/>
      <c r="F668" s="34"/>
      <c r="G668" s="35"/>
      <c r="H668" s="14"/>
      <c r="I668" s="14"/>
      <c r="J668" s="166"/>
      <c r="K668" s="6"/>
      <c r="L668" s="35"/>
      <c r="M668" s="24"/>
      <c r="N668" s="5"/>
      <c r="O668" s="5"/>
      <c r="P668" s="41"/>
      <c r="Q668" s="8"/>
      <c r="R668" s="25"/>
      <c r="S668" s="41"/>
    </row>
    <row r="669" spans="1:19" s="27" customFormat="1" ht="27" customHeight="1">
      <c r="A669" s="14"/>
      <c r="B669" s="15"/>
      <c r="C669" s="15"/>
      <c r="D669" s="17"/>
      <c r="E669" s="5"/>
      <c r="F669" s="34"/>
      <c r="G669" s="35"/>
      <c r="H669" s="14"/>
      <c r="I669" s="14"/>
      <c r="J669" s="166"/>
      <c r="K669" s="6"/>
      <c r="L669" s="35"/>
      <c r="M669" s="24"/>
      <c r="N669" s="5"/>
      <c r="O669" s="5"/>
      <c r="P669" s="41"/>
      <c r="Q669" s="8"/>
      <c r="R669" s="25"/>
      <c r="S669" s="41"/>
    </row>
    <row r="670" spans="1:19" s="27" customFormat="1" ht="27" customHeight="1">
      <c r="A670" s="14"/>
      <c r="B670" s="15"/>
      <c r="C670" s="15"/>
      <c r="D670" s="17"/>
      <c r="E670" s="5"/>
      <c r="F670" s="34"/>
      <c r="G670" s="35"/>
      <c r="H670" s="14"/>
      <c r="I670" s="14"/>
      <c r="J670" s="166"/>
      <c r="K670" s="6"/>
      <c r="L670" s="35"/>
      <c r="M670" s="24"/>
      <c r="N670" s="5"/>
      <c r="O670" s="5"/>
      <c r="P670" s="41"/>
      <c r="Q670" s="8"/>
      <c r="R670" s="25"/>
      <c r="S670" s="41"/>
    </row>
    <row r="671" spans="1:19" s="27" customFormat="1" ht="27" customHeight="1">
      <c r="A671" s="14"/>
      <c r="B671" s="15"/>
      <c r="C671" s="15"/>
      <c r="D671" s="17"/>
      <c r="E671" s="5"/>
      <c r="F671" s="34"/>
      <c r="G671" s="35"/>
      <c r="H671" s="14"/>
      <c r="I671" s="14"/>
      <c r="J671" s="166"/>
      <c r="K671" s="6"/>
      <c r="L671" s="35"/>
      <c r="M671" s="24"/>
      <c r="N671" s="5"/>
      <c r="O671" s="5"/>
      <c r="P671" s="41"/>
      <c r="Q671" s="8"/>
      <c r="R671" s="25"/>
      <c r="S671" s="41"/>
    </row>
    <row r="672" spans="1:19" s="27" customFormat="1" ht="27" customHeight="1">
      <c r="A672" s="14"/>
      <c r="B672" s="15"/>
      <c r="C672" s="15"/>
      <c r="D672" s="17"/>
      <c r="E672" s="5"/>
      <c r="F672" s="34"/>
      <c r="G672" s="35"/>
      <c r="H672" s="14"/>
      <c r="I672" s="14"/>
      <c r="J672" s="166"/>
      <c r="K672" s="6"/>
      <c r="L672" s="35"/>
      <c r="M672" s="24"/>
      <c r="N672" s="5"/>
      <c r="O672" s="5"/>
      <c r="P672" s="41"/>
      <c r="Q672" s="8"/>
      <c r="R672" s="25"/>
      <c r="S672" s="41"/>
    </row>
    <row r="673" spans="1:19" s="27" customFormat="1" ht="27" customHeight="1">
      <c r="A673" s="14"/>
      <c r="B673" s="15"/>
      <c r="C673" s="15"/>
      <c r="D673" s="17"/>
      <c r="E673" s="5"/>
      <c r="F673" s="34"/>
      <c r="G673" s="35"/>
      <c r="H673" s="14"/>
      <c r="I673" s="14"/>
      <c r="J673" s="166"/>
      <c r="K673" s="6"/>
      <c r="L673" s="35"/>
      <c r="M673" s="24"/>
      <c r="N673" s="5"/>
      <c r="O673" s="5"/>
      <c r="P673" s="41"/>
      <c r="Q673" s="8"/>
      <c r="R673" s="25"/>
      <c r="S673" s="41"/>
    </row>
    <row r="674" spans="1:19" s="27" customFormat="1" ht="27" customHeight="1">
      <c r="A674" s="14"/>
      <c r="B674" s="15"/>
      <c r="C674" s="15"/>
      <c r="D674" s="17"/>
      <c r="E674" s="5"/>
      <c r="F674" s="34"/>
      <c r="G674" s="35"/>
      <c r="H674" s="14"/>
      <c r="I674" s="14"/>
      <c r="J674" s="166"/>
      <c r="K674" s="6"/>
      <c r="L674" s="35"/>
      <c r="M674" s="24"/>
      <c r="N674" s="5"/>
      <c r="O674" s="5"/>
      <c r="P674" s="41"/>
      <c r="Q674" s="8"/>
      <c r="R674" s="25"/>
      <c r="S674" s="41"/>
    </row>
    <row r="675" spans="1:19" s="27" customFormat="1" ht="27" customHeight="1">
      <c r="A675" s="14"/>
      <c r="B675" s="15"/>
      <c r="C675" s="15"/>
      <c r="D675" s="17"/>
      <c r="E675" s="5"/>
      <c r="F675" s="34"/>
      <c r="G675" s="35"/>
      <c r="H675" s="14"/>
      <c r="I675" s="14"/>
      <c r="J675" s="166"/>
      <c r="K675" s="6"/>
      <c r="L675" s="35"/>
      <c r="M675" s="24"/>
      <c r="N675" s="5"/>
      <c r="O675" s="5"/>
      <c r="P675" s="41"/>
      <c r="Q675" s="8"/>
      <c r="R675" s="25"/>
      <c r="S675" s="41"/>
    </row>
    <row r="676" spans="1:19" s="27" customFormat="1" ht="27" customHeight="1">
      <c r="A676" s="14"/>
      <c r="B676" s="15"/>
      <c r="C676" s="15"/>
      <c r="D676" s="17"/>
      <c r="E676" s="5"/>
      <c r="F676" s="34"/>
      <c r="G676" s="35"/>
      <c r="H676" s="14"/>
      <c r="I676" s="14"/>
      <c r="J676" s="166"/>
      <c r="K676" s="6"/>
      <c r="L676" s="35"/>
      <c r="M676" s="24"/>
      <c r="N676" s="5"/>
      <c r="O676" s="5"/>
      <c r="P676" s="41"/>
      <c r="Q676" s="8"/>
      <c r="R676" s="25"/>
      <c r="S676" s="41"/>
    </row>
    <row r="677" spans="1:19" s="27" customFormat="1" ht="27" customHeight="1">
      <c r="A677" s="14"/>
      <c r="B677" s="15"/>
      <c r="C677" s="15"/>
      <c r="D677" s="17"/>
      <c r="E677" s="5"/>
      <c r="F677" s="34"/>
      <c r="G677" s="35"/>
      <c r="H677" s="14"/>
      <c r="I677" s="14"/>
      <c r="J677" s="166"/>
      <c r="K677" s="6"/>
      <c r="L677" s="35"/>
      <c r="M677" s="24"/>
      <c r="N677" s="5"/>
      <c r="O677" s="5"/>
      <c r="P677" s="41"/>
      <c r="Q677" s="8"/>
      <c r="R677" s="25"/>
      <c r="S677" s="41"/>
    </row>
    <row r="678" spans="1:19" s="27" customFormat="1" ht="27" customHeight="1">
      <c r="A678" s="14"/>
      <c r="B678" s="15"/>
      <c r="C678" s="15"/>
      <c r="D678" s="17"/>
      <c r="E678" s="5"/>
      <c r="F678" s="34"/>
      <c r="G678" s="35"/>
      <c r="H678" s="14"/>
      <c r="I678" s="14"/>
      <c r="J678" s="166"/>
      <c r="K678" s="6"/>
      <c r="L678" s="35"/>
      <c r="M678" s="24"/>
      <c r="N678" s="5"/>
      <c r="O678" s="5"/>
      <c r="P678" s="41"/>
      <c r="Q678" s="8"/>
      <c r="R678" s="25"/>
      <c r="S678" s="41"/>
    </row>
    <row r="679" spans="1:19" s="27" customFormat="1" ht="27" customHeight="1">
      <c r="A679" s="14"/>
      <c r="B679" s="15"/>
      <c r="C679" s="15"/>
      <c r="D679" s="17"/>
      <c r="E679" s="5"/>
      <c r="F679" s="34"/>
      <c r="G679" s="35"/>
      <c r="H679" s="14"/>
      <c r="I679" s="14"/>
      <c r="J679" s="166"/>
      <c r="K679" s="6"/>
      <c r="L679" s="35"/>
      <c r="M679" s="24"/>
      <c r="N679" s="5"/>
      <c r="O679" s="5"/>
      <c r="P679" s="41"/>
      <c r="Q679" s="8"/>
      <c r="R679" s="25"/>
      <c r="S679" s="41"/>
    </row>
    <row r="680" spans="1:19" s="27" customFormat="1" ht="75">
      <c r="A680" s="14"/>
      <c r="B680" s="15"/>
      <c r="C680" s="15"/>
      <c r="D680" s="17"/>
      <c r="E680" s="5"/>
      <c r="F680" s="36" t="s">
        <v>57</v>
      </c>
      <c r="G680" s="37" t="s">
        <v>59</v>
      </c>
      <c r="H680" s="14"/>
      <c r="I680" s="10" t="s">
        <v>66</v>
      </c>
      <c r="J680" s="166"/>
      <c r="K680" s="36" t="s">
        <v>67</v>
      </c>
      <c r="L680" s="39" t="s">
        <v>69</v>
      </c>
      <c r="M680" s="24"/>
      <c r="N680" s="5"/>
      <c r="O680" s="5"/>
      <c r="P680" s="41"/>
      <c r="Q680" s="8"/>
      <c r="R680" s="25"/>
      <c r="S680" s="41"/>
    </row>
    <row r="681" spans="1:19" s="27" customFormat="1" ht="14.25">
      <c r="A681" s="14"/>
      <c r="B681" s="15"/>
      <c r="C681" s="15"/>
      <c r="D681" s="17"/>
      <c r="E681" s="5"/>
      <c r="F681" s="1"/>
      <c r="G681" s="9" t="s">
        <v>60</v>
      </c>
      <c r="H681" s="14"/>
      <c r="I681" s="3"/>
      <c r="J681" s="166"/>
      <c r="K681" s="1"/>
      <c r="L681" s="9" t="s">
        <v>60</v>
      </c>
      <c r="M681" s="24"/>
      <c r="N681" s="5"/>
      <c r="O681" s="5"/>
      <c r="P681" s="41"/>
      <c r="Q681" s="8"/>
      <c r="R681" s="25"/>
      <c r="S681" s="41"/>
    </row>
    <row r="682" spans="1:19" s="27" customFormat="1" ht="14.25">
      <c r="A682" s="14"/>
      <c r="B682" s="15"/>
      <c r="C682" s="15"/>
      <c r="D682" s="17"/>
      <c r="E682" s="5"/>
      <c r="F682" s="1"/>
      <c r="G682" s="9" t="s">
        <v>61</v>
      </c>
      <c r="H682" s="14"/>
      <c r="I682" s="3"/>
      <c r="J682" s="166"/>
      <c r="K682" s="1"/>
      <c r="L682" s="9" t="s">
        <v>61</v>
      </c>
      <c r="M682" s="24"/>
      <c r="N682" s="5"/>
      <c r="O682" s="5"/>
      <c r="P682" s="41"/>
      <c r="Q682" s="8"/>
      <c r="R682" s="25"/>
      <c r="S682" s="41"/>
    </row>
    <row r="683" spans="1:19" s="27" customFormat="1" ht="14.25">
      <c r="A683" s="14"/>
      <c r="B683" s="15"/>
      <c r="C683" s="15"/>
      <c r="D683" s="17"/>
      <c r="E683" s="5"/>
      <c r="F683" s="1"/>
      <c r="G683" s="9" t="s">
        <v>62</v>
      </c>
      <c r="H683" s="14"/>
      <c r="I683" s="3"/>
      <c r="J683" s="166"/>
      <c r="K683" s="1"/>
      <c r="L683" s="9" t="s">
        <v>62</v>
      </c>
      <c r="M683" s="24"/>
      <c r="N683" s="5"/>
      <c r="O683" s="5"/>
      <c r="P683" s="41"/>
      <c r="Q683" s="8"/>
      <c r="R683" s="25"/>
      <c r="S683" s="41"/>
    </row>
    <row r="684" spans="1:19" s="27" customFormat="1" ht="14.25">
      <c r="A684" s="14"/>
      <c r="B684" s="15"/>
      <c r="C684" s="15"/>
      <c r="D684" s="17"/>
      <c r="E684" s="5"/>
      <c r="F684" s="1"/>
      <c r="G684" s="9" t="s">
        <v>63</v>
      </c>
      <c r="H684" s="14"/>
      <c r="I684" s="3"/>
      <c r="J684" s="166"/>
      <c r="K684" s="1"/>
      <c r="L684" s="9" t="s">
        <v>63</v>
      </c>
      <c r="M684" s="24"/>
      <c r="N684" s="5"/>
      <c r="O684" s="5"/>
      <c r="P684" s="41"/>
      <c r="Q684" s="8"/>
      <c r="R684" s="25"/>
      <c r="S684" s="41"/>
    </row>
    <row r="685" spans="1:19" s="27" customFormat="1" ht="14.25">
      <c r="A685" s="14"/>
      <c r="B685" s="15"/>
      <c r="C685" s="15"/>
      <c r="D685" s="17"/>
      <c r="E685" s="5"/>
      <c r="F685" s="1"/>
      <c r="G685" s="9" t="s">
        <v>64</v>
      </c>
      <c r="H685" s="14"/>
      <c r="I685" s="3"/>
      <c r="J685" s="166"/>
      <c r="K685" s="1"/>
      <c r="L685" s="9" t="s">
        <v>64</v>
      </c>
      <c r="M685" s="24"/>
      <c r="N685" s="5"/>
      <c r="O685" s="5"/>
      <c r="P685" s="41"/>
      <c r="Q685" s="8"/>
      <c r="R685" s="25"/>
      <c r="S685" s="41"/>
    </row>
    <row r="686" spans="1:19" s="27" customFormat="1" ht="14.25">
      <c r="A686" s="14"/>
      <c r="B686" s="15"/>
      <c r="C686" s="15"/>
      <c r="D686" s="17"/>
      <c r="E686" s="5"/>
      <c r="F686" s="1"/>
      <c r="G686" s="38"/>
      <c r="H686" s="14"/>
      <c r="I686" s="3"/>
      <c r="J686" s="166"/>
      <c r="K686" s="1"/>
      <c r="L686" s="1"/>
      <c r="M686" s="24"/>
      <c r="N686" s="5"/>
      <c r="O686" s="5"/>
      <c r="P686" s="41"/>
      <c r="Q686" s="8"/>
      <c r="R686" s="25"/>
      <c r="S686" s="41"/>
    </row>
    <row r="687" spans="1:19" s="27" customFormat="1" ht="14.25">
      <c r="A687" s="14"/>
      <c r="B687" s="15"/>
      <c r="C687" s="15"/>
      <c r="D687" s="17"/>
      <c r="E687" s="5"/>
      <c r="F687" s="1"/>
      <c r="G687" s="38"/>
      <c r="H687" s="14"/>
      <c r="I687" s="3"/>
      <c r="J687" s="166"/>
      <c r="K687" s="1"/>
      <c r="L687" s="1"/>
      <c r="M687" s="24"/>
      <c r="N687" s="5"/>
      <c r="O687" s="5"/>
      <c r="P687" s="41"/>
      <c r="Q687" s="8"/>
      <c r="R687" s="25"/>
      <c r="S687" s="41"/>
    </row>
    <row r="688" spans="1:19" s="27" customFormat="1" ht="14.25">
      <c r="A688" s="14"/>
      <c r="B688" s="15"/>
      <c r="C688" s="15"/>
      <c r="D688" s="17"/>
      <c r="E688" s="14"/>
      <c r="F688" s="1"/>
      <c r="G688" s="38"/>
      <c r="H688" s="14"/>
      <c r="I688" s="3"/>
      <c r="J688" s="166"/>
      <c r="K688" s="1"/>
      <c r="L688" s="1"/>
      <c r="M688" s="24"/>
      <c r="N688" s="5"/>
      <c r="O688" s="5"/>
      <c r="P688" s="41"/>
      <c r="Q688" s="8"/>
      <c r="R688" s="25"/>
      <c r="S688" s="41"/>
    </row>
    <row r="689" spans="1:19" s="27" customFormat="1" ht="120">
      <c r="A689" s="2" t="s">
        <v>0</v>
      </c>
      <c r="B689" s="10" t="s">
        <v>2</v>
      </c>
      <c r="C689" s="11" t="s">
        <v>3</v>
      </c>
      <c r="D689" s="12" t="s">
        <v>7</v>
      </c>
      <c r="E689" s="4" t="s">
        <v>1</v>
      </c>
      <c r="F689" s="1"/>
      <c r="G689" s="38"/>
      <c r="H689" s="10" t="s">
        <v>8</v>
      </c>
      <c r="I689" s="3"/>
      <c r="J689" s="10" t="s">
        <v>9</v>
      </c>
      <c r="K689" s="1"/>
      <c r="L689" s="1"/>
      <c r="M689" s="31" t="s">
        <v>10</v>
      </c>
      <c r="N689" s="10" t="s">
        <v>11</v>
      </c>
      <c r="O689" s="11" t="s">
        <v>12</v>
      </c>
      <c r="P689" s="11" t="s">
        <v>4</v>
      </c>
      <c r="Q689" s="11" t="s">
        <v>5</v>
      </c>
      <c r="R689" s="25" t="s">
        <v>6</v>
      </c>
      <c r="S689" s="11" t="s">
        <v>30</v>
      </c>
    </row>
    <row r="690" spans="5:18" ht="14.25">
      <c r="E690" s="9" t="s">
        <v>13</v>
      </c>
      <c r="R690" s="25"/>
    </row>
    <row r="691" spans="5:18" ht="14.25">
      <c r="E691" s="9" t="s">
        <v>14</v>
      </c>
      <c r="R691" s="25"/>
    </row>
    <row r="692" spans="5:18" ht="14.25">
      <c r="E692" s="9" t="s">
        <v>15</v>
      </c>
      <c r="R692" s="25"/>
    </row>
    <row r="693" spans="5:18" ht="14.25">
      <c r="E693" s="9" t="s">
        <v>16</v>
      </c>
      <c r="R693" s="25"/>
    </row>
    <row r="694" spans="5:18" ht="14.25">
      <c r="E694" s="9" t="s">
        <v>17</v>
      </c>
      <c r="R694" s="25"/>
    </row>
    <row r="695" spans="5:18" ht="14.25">
      <c r="E695" s="9" t="s">
        <v>43</v>
      </c>
      <c r="R695" s="25"/>
    </row>
    <row r="696" spans="5:18" ht="14.25">
      <c r="E696" s="9" t="s">
        <v>18</v>
      </c>
      <c r="R696" s="25"/>
    </row>
    <row r="697" spans="5:18" ht="14.25">
      <c r="E697" s="9" t="s">
        <v>19</v>
      </c>
      <c r="R697" s="25"/>
    </row>
    <row r="698" spans="5:18" ht="14.25">
      <c r="E698" s="9" t="s">
        <v>20</v>
      </c>
      <c r="R698" s="25"/>
    </row>
    <row r="699" spans="5:18" ht="14.25">
      <c r="E699" s="9" t="s">
        <v>21</v>
      </c>
      <c r="R699" s="25"/>
    </row>
    <row r="700" ht="12.75">
      <c r="E700" s="9" t="s">
        <v>22</v>
      </c>
    </row>
    <row r="701" ht="12.75">
      <c r="E701" s="9" t="s">
        <v>23</v>
      </c>
    </row>
    <row r="702" ht="12.75">
      <c r="E702" s="9" t="s">
        <v>24</v>
      </c>
    </row>
    <row r="703" ht="12.75">
      <c r="E703" s="9" t="s">
        <v>25</v>
      </c>
    </row>
    <row r="704" ht="12.75">
      <c r="E704" s="9" t="s">
        <v>26</v>
      </c>
    </row>
    <row r="705" ht="12.75">
      <c r="E705" s="9" t="s">
        <v>27</v>
      </c>
    </row>
    <row r="706" spans="1:19" s="1" customFormat="1" ht="12.75">
      <c r="A706" s="3"/>
      <c r="B706" s="3"/>
      <c r="C706" s="3"/>
      <c r="D706"/>
      <c r="E706" s="9" t="s">
        <v>28</v>
      </c>
      <c r="G706" s="38"/>
      <c r="H706" s="3"/>
      <c r="I706" s="3"/>
      <c r="J706" s="167"/>
      <c r="M706" s="32"/>
      <c r="N706" s="3"/>
      <c r="O706" s="27"/>
      <c r="P706"/>
      <c r="Q706"/>
      <c r="R706"/>
      <c r="S706"/>
    </row>
    <row r="707" spans="1:19" s="1" customFormat="1" ht="12.75">
      <c r="A707" s="3"/>
      <c r="B707" s="3"/>
      <c r="C707" s="3"/>
      <c r="D707"/>
      <c r="E707" s="9" t="s">
        <v>29</v>
      </c>
      <c r="G707" s="38"/>
      <c r="H707" s="3"/>
      <c r="I707" s="3"/>
      <c r="J707" s="167"/>
      <c r="M707" s="32"/>
      <c r="N707" s="3"/>
      <c r="O707" s="27"/>
      <c r="P707"/>
      <c r="Q707"/>
      <c r="R707"/>
      <c r="S707"/>
    </row>
    <row r="708" spans="4:13" ht="27" customHeight="1">
      <c r="D708" s="17"/>
      <c r="H708" s="24"/>
      <c r="M708" s="24"/>
    </row>
    <row r="711" spans="10:16" ht="15">
      <c r="J711" s="168">
        <v>1830560387</v>
      </c>
      <c r="P711" s="45"/>
    </row>
    <row r="713" ht="12.75">
      <c r="R713" s="45"/>
    </row>
    <row r="718" ht="12.75">
      <c r="P718" s="45"/>
    </row>
  </sheetData>
  <sheetProtection/>
  <autoFilter ref="O1:O707"/>
  <mergeCells count="2">
    <mergeCell ref="S465:S468"/>
    <mergeCell ref="U465:U468"/>
  </mergeCells>
  <dataValidations count="13">
    <dataValidation type="textLength" allowBlank="1" showErrorMessage="1" error="lunghezze ammesse 11 o 16 caratteri&#10;" sqref="H494:H496 M10 H377:H381 H393:H396 H234:H238 H553 M386:M387 H243 H484 H511:H513 M295 H364 H500 H549 M289 M406 H289 H509 H293 H520:H521 H516:H517 M51:M53 H417 M151:M155 H245 M137:M138 H211 H448 H708 M708 M61 M342 H176:H179 M417 H419 M315:M316 H502:H504 H217 H73:H78 H159:H162 H219:H220 H133 H438 M98 M477:M480 H390 H57 M489 H331 M543 H55 H295 M545:M546 M553 M23 M344 M174 H82 H406 H459 H71 H526:H529 H543 M4:M5 M7:M8 M12:M13 M59 M291 M422 M459 M115 M109:M110 M211 M224:M228 M337 M377:M381 M438 H10 H4:H5 H7:H8 H12:H13 H59 H115 H109:H110 H171 H150:H155 H342 H137:H138 H315:H316 H346:H347 H184:H188 M430:M432 M55 M82 M91:M92 M127:M130 M194:M196 M280 M307:M309 M311">
      <formula1>11</formula1>
      <formula2>16</formula2>
    </dataValidation>
    <dataValidation type="textLength" allowBlank="1" showErrorMessage="1" error="lunghezze ammesse 11 o 16 caratteri&#10;" sqref="M322:M323 M351:M354 M424:M426 M435:M436 M446 M16:M21 H200:H201 M282 M118:M120 M403 M162 M217 M243 H545:H546 H37:H46 M346:M347 M482 H337 M357 H311 H266:H275 H555 M555 M277 H16:H21 H102:H103 M25:M31 M73:M78 M262:M264 H145 M234:M238 M428 H422 M85:M87 M192 H192:H196 H403 H206:H209 M37:M46 M63:M69 M95 M124 M364 M383:M384 M486:M487 H386:H387 M57 H489 M89 M102:M103 M141 M464:M469 M512:M533 H126:H130 H118:H120 M200:M201 H344 M206:M209 M214 M484 M255 M259:M260 H224:H228 M33 M113 M133 M159 M164 M166 M171 M184:M188 M219:M220 M301:M304 M325:M326 M349 M390 M393:M396 H23:H33 H322:H323 H307:H309 H174 H98 H124 H89 M313 H351:H355 M293 H51:H53 H349 H113 M419 H435:H436 H430:H432 M266:M275 H282 H61:H69 M71 H428 M443 M176:M179">
      <formula1>11</formula1>
      <formula2>16</formula2>
    </dataValidation>
    <dataValidation type="textLength" allowBlank="1" showErrorMessage="1" error="lunghezze ammesse 11 o 16 caratteri&#10;" sqref="H91:H92 H214 H325:H326 H85:H87 H313 H477:H480 H383:H384 H259:H260 H277 H357 H95 H255 H464:H469 H141 H446 H301:H304 H166 H424:H426 H164 H291 H280 H284 M494:M501 H486:H487 H482 H262:H264 M410 H410 M549 M448:M449 H443 H203:H204 M203:M204 H248:H252 M248:M252 H535:H537 M535:M537 M472:M474 H472:H474">
      <formula1>11</formula1>
      <formula2>16</formula2>
    </dataValidation>
    <dataValidation type="list" allowBlank="1" showInputMessage="1" showErrorMessage="1" error="valore non consentito - selezionare valore da menu a tendina" sqref="E413:E414 E427 E388 E369 E358:E359 E406:E407">
      <formula1>$E$691:$E$708</formula1>
    </dataValidation>
    <dataValidation type="textLength" operator="lessThanOrEqual" allowBlank="1" showInputMessage="1" showErrorMessage="1" error="descrizione troppo lunga (max 250 car)" sqref="J97:J98 O47:O50 O213 J47:J50 D382 O244:O245 O541 D2:D55 J56 D57:D95 D542:D688 J91 O91 D379 J111 J244:J245 O56 O111 J213 D384 O97:O98 D97:D110 J541 U376 D112:D377 D534:D540 D386:D493">
      <formula1>250</formula1>
    </dataValidation>
    <dataValidation type="textLength" allowBlank="1" showInputMessage="1" showErrorMessage="1" error="lunghezze ammesse 11 o 16 caratteri&#10;" sqref="H158 M335:M336 H356 M175 M3 H298 H245 H47:H50 O47:O50 H218 M405 M356 H230 M178 H54 H368 H481 H411 M222:M223 H72 M558:M688 J47:J50 H433 H222:H223 H327:H329 H382 H338 H99 H175 H540 M286 H335:H336 H457 H143 M437 H121 M399 M368 H3 M257 H437 H239 H58 H359 M247 H163 H558:H688 H399 M70 M359 H370 H405 H556 M54 M218 H373 M58 H9 M99 H197 M9 H70 M163 H276 H331 H173 H178 M370 M540 M329 H257:H258 M338 H247 M173 H286:H287 M34:M35 M169:M170 M230 M310 M373 H34:H35 H169:H170 H310 M83 M121 M197 M239 M276 M327 M382 M433 M481 H83 M47:M50 M72 M143">
      <formula1>11</formula1>
      <formula2>16</formula2>
    </dataValidation>
    <dataValidation type="textLength" operator="lessThanOrEqual" allowBlank="1" showInputMessage="1" showErrorMessage="1" error="la descrizione non può superare i 250 caratteri&#10;" sqref="M2 O550:O688 O2:O55 H104 J502:J507 J509 J511:J517 J519:J524 J526:J532 O57:O377 J379:J414 K193:M193 M104 H2 J2:J55 K190:L190 J57:J377 O379:O414 J534:J688 O512:O548 O416:O501 J416:J500">
      <formula1>250</formula1>
    </dataValidation>
    <dataValidation type="list" allowBlank="1" showInputMessage="1" showErrorMessage="1" error="valore non consentito - selezionare valore da menu a tendina" sqref="G518:G519 G529 H287 G496 H556 G379:G493 G499:G501 G2:G377 G504 G524:G526 H558:H679 G532:G679 H331 G507:G513">
      <formula1>$F$681:$F$685</formula1>
    </dataValidation>
    <dataValidation type="list" allowBlank="1" showInputMessage="1" showErrorMessage="1" error="valore non consentito - selezionare valore da menu a tendina" sqref="L190:L192 L2:L188 G527:G528 G520:G523 G514:G517 G530:G531 G502:G503 G497:G498 G494:G495 G505:G506 L379:L679 L194:L377">
      <formula1>$G$681:$G$685</formula1>
    </dataValidation>
    <dataValidation type="textLength" operator="equal" allowBlank="1" showInputMessage="1" showErrorMessage="1" error="è previsto un codice di 10 caratteri" sqref="A118 A19 A316:A317 A362 A8:A10 A21 A35 A87 A129:A136 A5:A6 A24:A26 A77:A79 A85 A74:A75 A92:A103 A210:A212 A229 A241 A259:A260 A278 A143:A149 A177:A181 A196 A215:A216 A313 A334:A335 A381:A384 A432:A438 A273:A274 A287:A292 A311 A387:A389 A442:A443 A12:A17 A1:A3 A56:A60 A89 A112:A113 A709:A65536 A330 A45:A54 A106:A110 A62:A67 A199:A202 A138:A141 A265:A271 A323:A328 A158:A172 A151:A156 A189:A190 A193:A194 A205:A208 A222:A226 A231:A237 A243:A248 A379 A294:A297 A299:A309 A340:A348 A352:A356 A377 A369:A375 A392:A397 A445:A449 A453:A457 A477:A486 A488:A501 A521:A525 A554:A707 A250:A257 A534:A552 A400:A430 A462:A474">
      <formula1>10</formula1>
    </dataValidation>
    <dataValidation type="list" allowBlank="1" showInputMessage="1" showErrorMessage="1" error="valore non consentito - selezionare valore da menu a tendina" sqref="E359:E368 E415:E688 E2:E357 E408:E412 E389:E405 E370:E387">
      <formula1>$E$690:$E$707</formula1>
    </dataValidation>
    <dataValidation type="list" allowBlank="1" showInputMessage="1" showErrorMessage="1" error="valore non consentito - selezionare valore da menu a tendina" sqref="L334:L335 L353:L355 L347:L351 L343:L345 L433">
      <formula1>$G$682:$G$686</formula1>
    </dataValidation>
    <dataValidation type="list" allowBlank="1" showInputMessage="1" showErrorMessage="1" error="valore non consentito - selezionare valore da menu a tendina" sqref="M54 H368 M368 H173 M173 H540 H437 H405 H370 H335:H336 H286 H247 H222:H223 H175 H169 H99 H54 M540 M437 M405 M370 M335:M336 M286 M247 M222:M223 M175 M169 M99">
      <formula1>$F$668:$F$672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ignoredErrors>
    <ignoredError sqref="P241 S240:S241 S233 S297 S357 S373:S374 S385 S412 S44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2020-12-21T12:41:48Z</cp:lastPrinted>
  <dcterms:created xsi:type="dcterms:W3CDTF">2013-06-10T10:37:25Z</dcterms:created>
  <dcterms:modified xsi:type="dcterms:W3CDTF">2021-05-24T11:33:47Z</dcterms:modified>
  <cp:category/>
  <cp:version/>
  <cp:contentType/>
  <cp:contentStatus/>
</cp:coreProperties>
</file>