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453" firstSheet="4" activeTab="4"/>
  </bookViews>
  <sheets>
    <sheet name="Metadata" sheetId="1" r:id="rId1"/>
    <sheet name="Lotti AGG 31.03.19" sheetId="2" r:id="rId2"/>
    <sheet name="Lotti AGG 30.06.19" sheetId="3" r:id="rId3"/>
    <sheet name="Lotti AGG 30.09.19" sheetId="4" r:id="rId4"/>
    <sheet name="Lotti AGG 30.09.21" sheetId="5" r:id="rId5"/>
  </sheets>
  <definedNames>
    <definedName name="__DdeLink__2444_698857815" localSheetId="2">'Lotti AGG 30.06.19'!#REF!</definedName>
    <definedName name="__DdeLink__2444_698857815" localSheetId="3">'Lotti AGG 30.09.19'!#REF!</definedName>
    <definedName name="__DdeLink__2444_698857815" localSheetId="4">'Lotti AGG 30.09.21'!#REF!</definedName>
    <definedName name="__DdeLink__2444_698857815" localSheetId="1">'Lotti AGG 31.03.19'!#REF!</definedName>
    <definedName name="_xlnm._FilterDatabase" localSheetId="2" hidden="1">'Lotti AGG 30.06.19'!$O$1:$O$670</definedName>
    <definedName name="_xlnm._FilterDatabase" localSheetId="3" hidden="1">'Lotti AGG 30.09.19'!$O$1:$O$622</definedName>
    <definedName name="_xlnm._FilterDatabase" localSheetId="4" hidden="1">'Lotti AGG 30.09.21'!$O$1:$O$695</definedName>
    <definedName name="_xlnm._FilterDatabase" localSheetId="1" hidden="1">'Lotti AGG 31.03.19'!$O$1:$O$685</definedName>
  </definedNames>
  <calcPr fullCalcOnLoad="1"/>
</workbook>
</file>

<file path=xl/comments3.xml><?xml version="1.0" encoding="utf-8"?>
<comments xmlns="http://schemas.openxmlformats.org/spreadsheetml/2006/main">
  <authors>
    <author>Antonella</author>
  </authors>
  <commentList>
    <comment ref="A247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CIG 2017</t>
        </r>
      </text>
    </comment>
  </commentList>
</comments>
</file>

<file path=xl/comments4.xml><?xml version="1.0" encoding="utf-8"?>
<comments xmlns="http://schemas.openxmlformats.org/spreadsheetml/2006/main">
  <authors>
    <author>Antonella</author>
  </authors>
  <commentList>
    <comment ref="A248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CIG 2017</t>
        </r>
      </text>
    </comment>
  </commentList>
</comments>
</file>

<file path=xl/comments5.xml><?xml version="1.0" encoding="utf-8"?>
<comments xmlns="http://schemas.openxmlformats.org/spreadsheetml/2006/main">
  <authors>
    <author>Utente</author>
    <author>Antonella</author>
  </authors>
  <commentList>
    <comment ref="P163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estivo 17.063,59
</t>
        </r>
      </text>
    </comment>
    <comment ref="A246" authorId="1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CIG 2017</t>
        </r>
      </text>
    </comment>
  </commentList>
</comments>
</file>

<file path=xl/sharedStrings.xml><?xml version="1.0" encoding="utf-8"?>
<sst xmlns="http://schemas.openxmlformats.org/spreadsheetml/2006/main" count="10520" uniqueCount="1445">
  <si>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</si>
  <si>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</si>
  <si>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</si>
  <si>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</si>
  <si>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</si>
  <si>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</si>
  <si>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</si>
  <si>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</si>
  <si>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PARTECIPANTE
(Codice fiscale)</t>
  </si>
  <si>
    <t>PARTECIPANTE
(Ragione Sociale)</t>
  </si>
  <si>
    <t>AGGIUDICATARIO
 (Codice fiscale)</t>
  </si>
  <si>
    <t>AGGIUDICATARIO
 (Identificativo Fiscale Estero)</t>
  </si>
  <si>
    <t>AGGIUDICATARIO
 (Ragione sociale)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</si>
  <si>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</si>
  <si>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</si>
  <si>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</si>
  <si>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</si>
  <si>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</si>
  <si>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</si>
  <si>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</si>
  <si>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</si>
  <si>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</si>
  <si>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</si>
  <si>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</si>
  <si>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</si>
  <si>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</si>
  <si>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</si>
  <si>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</si>
  <si>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</si>
  <si>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</si>
  <si>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</si>
  <si>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</si>
  <si>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</si>
  <si>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</si>
  <si>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</si>
  <si>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</si>
  <si>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</si>
  <si>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</si>
  <si>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</si>
  <si>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</si>
  <si>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</si>
  <si>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</si>
  <si>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DESCRIZIONE ENTE PUBBLICATORE</t>
  </si>
  <si>
    <t>06-PROCEDURA NEGOZIATA SENZA PREVIA INDIZIONE DI  GARA ART. 221 D.LGS. 163/2006</t>
  </si>
  <si>
    <t>www.volscambiente.it</t>
  </si>
  <si>
    <r>
      <t xml:space="preserve">STRUTTURA PROPONENTE
</t>
    </r>
    <r>
      <rPr>
        <sz val="10"/>
        <color indexed="8"/>
        <rFont val="Calibri"/>
        <family val="2"/>
      </rPr>
      <t>(Codice Fiscale)</t>
    </r>
  </si>
  <si>
    <r>
      <t xml:space="preserve">PARTECIPANTE
</t>
    </r>
    <r>
      <rPr>
        <sz val="10"/>
        <color indexed="8"/>
        <rFont val="Calibri"/>
        <family val="2"/>
      </rPr>
      <t>(Codice fiscale)</t>
    </r>
  </si>
  <si>
    <r>
      <t xml:space="preserve">OGGETTO DEL BANDO 
</t>
    </r>
    <r>
      <rPr>
        <sz val="10"/>
        <color indexed="8"/>
        <rFont val="Calibri"/>
        <family val="2"/>
      </rPr>
      <t>(Oggetto del lotto identificato del CIG)</t>
    </r>
  </si>
  <si>
    <r>
      <t xml:space="preserve">PARTECIPANTE
</t>
    </r>
    <r>
      <rPr>
        <sz val="10"/>
        <color indexed="8"/>
        <rFont val="Calibri"/>
        <family val="2"/>
      </rPr>
      <t>(Ragione Sociale)</t>
    </r>
  </si>
  <si>
    <r>
      <t xml:space="preserve">AGGIUDICATARIO
</t>
    </r>
    <r>
      <rPr>
        <sz val="10"/>
        <color indexed="8"/>
        <rFont val="Calibri"/>
        <family val="2"/>
      </rPr>
      <t xml:space="preserve"> (Codice fiscale)</t>
    </r>
  </si>
  <si>
    <r>
      <t xml:space="preserve">AGGIUDICATARIO
</t>
    </r>
    <r>
      <rPr>
        <sz val="10"/>
        <color indexed="8"/>
        <rFont val="Calibri"/>
        <family val="2"/>
      </rPr>
      <t xml:space="preserve"> (Id. Fiscale Estero)</t>
    </r>
  </si>
  <si>
    <r>
      <t xml:space="preserve">AGGIUDICATARIO
</t>
    </r>
    <r>
      <rPr>
        <sz val="10"/>
        <color indexed="8"/>
        <rFont val="Calibri"/>
        <family val="2"/>
      </rPr>
      <t xml:space="preserve"> (Ragione sociale)</t>
    </r>
  </si>
  <si>
    <r>
      <t xml:space="preserve">IMPORTO DI AGGIUDICAZIONE
</t>
    </r>
    <r>
      <rPr>
        <sz val="10"/>
        <color indexed="8"/>
        <rFont val="Calibri"/>
        <family val="2"/>
      </rPr>
      <t>al lordo di oneri di sicurezza e al netto lVA</t>
    </r>
  </si>
  <si>
    <r>
      <t xml:space="preserve">IMPORTO SOMME LIQUIDATE ANNO RIFERIMENTO
</t>
    </r>
    <r>
      <rPr>
        <sz val="10"/>
        <color indexed="8"/>
        <rFont val="Calibri"/>
        <family val="2"/>
      </rPr>
      <t>(importo complessivo appalto al netto dell'IVA)</t>
    </r>
  </si>
  <si>
    <r>
      <t xml:space="preserve">STRUTTURA 
PROPONENTE
</t>
    </r>
    <r>
      <rPr>
        <sz val="10"/>
        <color indexed="8"/>
        <rFont val="Calibri"/>
        <family val="2"/>
      </rPr>
      <t>(Stazione appaltante)</t>
    </r>
    <r>
      <rPr>
        <b/>
        <sz val="10"/>
        <color indexed="8"/>
        <rFont val="Calibri"/>
        <family val="2"/>
      </rPr>
      <t xml:space="preserve">
</t>
    </r>
  </si>
  <si>
    <r>
      <t xml:space="preserve">SCELTA DEL CONTRAENTE         </t>
    </r>
    <r>
      <rPr>
        <sz val="10"/>
        <color indexed="8"/>
        <rFont val="Calibri"/>
        <family val="2"/>
      </rPr>
      <t xml:space="preserve">(Modalità selezione prescelta) 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</si>
  <si>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inizio  
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</si>
  <si>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ultimazione
</t>
    </r>
  </si>
  <si>
    <t>GRP</t>
  </si>
  <si>
    <r>
      <t xml:space="preserve">PARTECIPANTI
Raggruppam./membro
</t>
    </r>
    <r>
      <rPr>
        <sz val="10"/>
        <color indexed="10"/>
        <rFont val="Calibri"/>
        <family val="2"/>
      </rPr>
      <t>(Ruolo)</t>
    </r>
  </si>
  <si>
    <t>PARTECIPANTI
Raggruppamento/membro
(Ruolo)</t>
  </si>
  <si>
    <t>01-MANDANTE</t>
  </si>
  <si>
    <t>02-MANDATARIA</t>
  </si>
  <si>
    <t>03-ASSOCIATA</t>
  </si>
  <si>
    <t>04-CAPOGRUPPO</t>
  </si>
  <si>
    <t>05-CONSORZIATA</t>
  </si>
  <si>
    <r>
      <t xml:space="preserve">PARTECIPANTE
</t>
    </r>
    <r>
      <rPr>
        <sz val="10"/>
        <color indexed="8"/>
        <rFont val="Calibri"/>
        <family val="2"/>
      </rPr>
      <t>(Id. Fiscale Estero)</t>
    </r>
  </si>
  <si>
    <t>PARTECIPANTE
(Identicativo Fiscale Estero)</t>
  </si>
  <si>
    <t>GRA</t>
  </si>
  <si>
    <r>
      <t xml:space="preserve">AGGIUDICATARI
Raggruppamento/membro
</t>
    </r>
    <r>
      <rPr>
        <sz val="10"/>
        <color indexed="10"/>
        <rFont val="Calibri"/>
        <family val="2"/>
      </rPr>
      <t>(Ruolo)</t>
    </r>
  </si>
  <si>
    <t>AGGIUDICATARI
Raggruppamento/membro
(Ruolo)</t>
  </si>
  <si>
    <t>11211231003</t>
  </si>
  <si>
    <t>VOLSCA AMBIENTE E SERVIZI SPA</t>
  </si>
  <si>
    <t>Z59268F344</t>
  </si>
  <si>
    <t>CANCELLERIA</t>
  </si>
  <si>
    <t>HIDEA</t>
  </si>
  <si>
    <t>Z06268FF36</t>
  </si>
  <si>
    <t>REVISIONE MEZZI</t>
  </si>
  <si>
    <t>APOLLO 11 SRL</t>
  </si>
  <si>
    <t>FT 2901</t>
  </si>
  <si>
    <t>ZAE268FB78</t>
  </si>
  <si>
    <t>LA ROCCA PETROLI</t>
  </si>
  <si>
    <t>CARBURANTE</t>
  </si>
  <si>
    <t>ZDB2691F21</t>
  </si>
  <si>
    <t>RIPARAZIONE MEZZO</t>
  </si>
  <si>
    <t>ZD02692DD0</t>
  </si>
  <si>
    <t>ITALIANA PETROLI</t>
  </si>
  <si>
    <t>FT 8475817</t>
  </si>
  <si>
    <t>Z9E2694598</t>
  </si>
  <si>
    <t>AUTORICAMBIO</t>
  </si>
  <si>
    <t>FRATELLI MAZZOCCHIA</t>
  </si>
  <si>
    <t>Z302699AA9</t>
  </si>
  <si>
    <t>INCARICO LEGALE</t>
  </si>
  <si>
    <t>Z4D269A56B</t>
  </si>
  <si>
    <t>ZA126A65AE</t>
  </si>
  <si>
    <t>SMALTIMENTO FARMACI</t>
  </si>
  <si>
    <t>REFECTA</t>
  </si>
  <si>
    <t>BUONI PASTO ELETTRONICI</t>
  </si>
  <si>
    <t>Z8226AC34B</t>
  </si>
  <si>
    <t>ZF026B2789</t>
  </si>
  <si>
    <t>ZAD26B2FF3</t>
  </si>
  <si>
    <t>SCALDABAGNO</t>
  </si>
  <si>
    <t>BIAGIOLI TERMOIDRAULICA</t>
  </si>
  <si>
    <t>Z7726B301A</t>
  </si>
  <si>
    <t>RAVO SPA</t>
  </si>
  <si>
    <t>ZF626B3004</t>
  </si>
  <si>
    <t>OLIO IDRAULICO</t>
  </si>
  <si>
    <t>REPAS LUNCH COUPON</t>
  </si>
  <si>
    <t>Z5326C36F8</t>
  </si>
  <si>
    <t>ZAF26CC958</t>
  </si>
  <si>
    <t>ZD326D0BEA</t>
  </si>
  <si>
    <t>POLIZZA FURTO E INCENDIO TRONCAVIA</t>
  </si>
  <si>
    <t>Z2226DFC77</t>
  </si>
  <si>
    <t>SPESE NOTARILI</t>
  </si>
  <si>
    <t>CAPARRELLI PIERCARLO</t>
  </si>
  <si>
    <t>Z5F26E0510</t>
  </si>
  <si>
    <t>VERIFICHE APPARECCHI SOLLEVAMENTO</t>
  </si>
  <si>
    <t>IPI</t>
  </si>
  <si>
    <t>Z4426E0797</t>
  </si>
  <si>
    <t>PGRAFICO</t>
  </si>
  <si>
    <t>ASSICURAZIONI GENERALI</t>
  </si>
  <si>
    <t>Z3226E1F2C</t>
  </si>
  <si>
    <t xml:space="preserve">ARTICOLI DI STAMPA PERSONALIZZATI </t>
  </si>
  <si>
    <t>RIPRISTINO ATTREZZATURA ANTINCENDIO</t>
  </si>
  <si>
    <t>Z9426E1F1D</t>
  </si>
  <si>
    <t>FORNITURA RADIATORE</t>
  </si>
  <si>
    <t>Z2D26E2E7E</t>
  </si>
  <si>
    <t>AUTORICAMBI</t>
  </si>
  <si>
    <t>ROMANA DIESEL</t>
  </si>
  <si>
    <t>BONDATTI AUTOVEICOLI</t>
  </si>
  <si>
    <t>FT 1031,1045,1070,1093</t>
  </si>
  <si>
    <t>ZD726E312C</t>
  </si>
  <si>
    <t>PNEUMATICI</t>
  </si>
  <si>
    <t>CARLONI PNEUMATICI</t>
  </si>
  <si>
    <t>FT 32</t>
  </si>
  <si>
    <t>Z3E26E4B96</t>
  </si>
  <si>
    <t>LUBRIFICANTE</t>
  </si>
  <si>
    <t>A.D. Srl</t>
  </si>
  <si>
    <t>PARZ FT 2151</t>
  </si>
  <si>
    <t>Z3B26E4EB3</t>
  </si>
  <si>
    <t>SMALTIMENTO RIFIUTI</t>
  </si>
  <si>
    <t>ITALIA SOLUTIONS</t>
  </si>
  <si>
    <t>FT 311</t>
  </si>
  <si>
    <t>Z6226E6013</t>
  </si>
  <si>
    <t>manutenzione pc</t>
  </si>
  <si>
    <t>PRONSITE</t>
  </si>
  <si>
    <t>FT 528 e 547</t>
  </si>
  <si>
    <t>Z0E26E61F2</t>
  </si>
  <si>
    <t>MATERIALE DI CONSUMO</t>
  </si>
  <si>
    <t>FORESTAL GARDEN</t>
  </si>
  <si>
    <t>Z4226E623C</t>
  </si>
  <si>
    <t>RIPARAZIONE ATTREZZATURA</t>
  </si>
  <si>
    <t>FT 2636-271-2427</t>
  </si>
  <si>
    <t>Z2726E65BE</t>
  </si>
  <si>
    <t xml:space="preserve">CHIP PER TARIFFA PUNTUALE </t>
  </si>
  <si>
    <t>EUROSINTEX</t>
  </si>
  <si>
    <t>FT 1057/2018</t>
  </si>
  <si>
    <t>FT 2868/2018</t>
  </si>
  <si>
    <t>ZD826E6B4A</t>
  </si>
  <si>
    <t>Z7026E7484</t>
  </si>
  <si>
    <t>MANUTENZIONE MEZZI</t>
  </si>
  <si>
    <t xml:space="preserve"> 1032,1033,1043,1044,1052,1066,1067,1083,1084,1085,1104,1105,1106,1107 </t>
  </si>
  <si>
    <t>ZF526E7511</t>
  </si>
  <si>
    <t>DIERRE RICAMBI</t>
  </si>
  <si>
    <t>Z5A26E7573</t>
  </si>
  <si>
    <t>ING. O. FIORENTINI</t>
  </si>
  <si>
    <t>FT 9980</t>
  </si>
  <si>
    <t>ZBA26E848A</t>
  </si>
  <si>
    <t>AUTORICAMBI E MINUTERIA</t>
  </si>
  <si>
    <t>PALMIERI ALESSIA</t>
  </si>
  <si>
    <t>FT 1101 e 1133</t>
  </si>
  <si>
    <t>Z6426E85DF</t>
  </si>
  <si>
    <t xml:space="preserve">FT 9018513 </t>
  </si>
  <si>
    <t>Z5F26EA1F0</t>
  </si>
  <si>
    <t>ft 131-146</t>
  </si>
  <si>
    <t>ZC526EA6E1</t>
  </si>
  <si>
    <t>PAOLETTI ECOLOGIA</t>
  </si>
  <si>
    <t>FT 921</t>
  </si>
  <si>
    <t>ZFA26ECBB7</t>
  </si>
  <si>
    <t>SPESE LEGALI</t>
  </si>
  <si>
    <t>CEFALONI Avv ROBERTO</t>
  </si>
  <si>
    <t>Z1226ECBEF</t>
  </si>
  <si>
    <t>SERGIANNO Avv ALESSANDRO</t>
  </si>
  <si>
    <t>ZCE26EEEEB</t>
  </si>
  <si>
    <t>SOCCORSO STRADALE</t>
  </si>
  <si>
    <t>MASE SRL</t>
  </si>
  <si>
    <t>Z7E26F7D18</t>
  </si>
  <si>
    <t>Z0926FCD55</t>
  </si>
  <si>
    <t>RIPARAZIONE SEDILE</t>
  </si>
  <si>
    <t>TAPPEZZERIA ZACCAGNINI ANDREA</t>
  </si>
  <si>
    <t>FORNITURA OLII AUTOMEZZI</t>
  </si>
  <si>
    <t>ZBA26FCCFF</t>
  </si>
  <si>
    <t>AD BLU</t>
  </si>
  <si>
    <t>GREENCHEM SOLUTIONS</t>
  </si>
  <si>
    <t>ZCF26FD78F</t>
  </si>
  <si>
    <t>ZCD2700A01</t>
  </si>
  <si>
    <t>Z9C270D18F</t>
  </si>
  <si>
    <t>ASSISTENZA SPECIALISTICA AMMINISTRATIVA</t>
  </si>
  <si>
    <t>EUROCONSULTING SRL</t>
  </si>
  <si>
    <t>Z6B2713420</t>
  </si>
  <si>
    <t>Z18271344E</t>
  </si>
  <si>
    <t>DVR ECOLOGIA</t>
  </si>
  <si>
    <t>SGRASSANTE MEZZI</t>
  </si>
  <si>
    <t>08/02/209</t>
  </si>
  <si>
    <t>Z322713473</t>
  </si>
  <si>
    <t>FILTRI</t>
  </si>
  <si>
    <t>ZED2719AD1</t>
  </si>
  <si>
    <t>ASSISTENZA PER PROCEDURA AMMINISTRATIVA</t>
  </si>
  <si>
    <t>Z14271C165</t>
  </si>
  <si>
    <t>Z5127364CF</t>
  </si>
  <si>
    <t>Z2F2735D9B</t>
  </si>
  <si>
    <t>UNIEURO</t>
  </si>
  <si>
    <t>RICARICHE TELEFONICHE</t>
  </si>
  <si>
    <t>Z0227377B7</t>
  </si>
  <si>
    <t>RIPARAZIONE CONTENITORI</t>
  </si>
  <si>
    <t>ZD1273779F</t>
  </si>
  <si>
    <t>TAGLIANDI</t>
  </si>
  <si>
    <t>Z2C273A073</t>
  </si>
  <si>
    <t>PRANZO DIPENDENTI</t>
  </si>
  <si>
    <t>TRATTORIA PRATI</t>
  </si>
  <si>
    <t>Z8627476EB</t>
  </si>
  <si>
    <t>SOSTITUZIONE FARI</t>
  </si>
  <si>
    <t>ZC8274770F</t>
  </si>
  <si>
    <t>RIPARAZIONE CONTAINER</t>
  </si>
  <si>
    <t>CASILLO SISTEMI IDRAULICI</t>
  </si>
  <si>
    <t>ZE22747734</t>
  </si>
  <si>
    <t>RIPARAZIONE SPAZZATRICE</t>
  </si>
  <si>
    <t>Z462747751</t>
  </si>
  <si>
    <t>OLIO MOTORE</t>
  </si>
  <si>
    <t>Z6927478E8</t>
  </si>
  <si>
    <t>TAGLIANDO CARRELLO ELEVATORE</t>
  </si>
  <si>
    <t>CALIFANO CARRELLI</t>
  </si>
  <si>
    <t>ZAE274A113</t>
  </si>
  <si>
    <t>FT 602/2018</t>
  </si>
  <si>
    <t>Z56274D2E4</t>
  </si>
  <si>
    <t>FT 1123, 1148, 1169, 1181, 1183</t>
  </si>
  <si>
    <t>Z59274D4AE</t>
  </si>
  <si>
    <t>FT 3336-3337</t>
  </si>
  <si>
    <t>ZCF274E9B3</t>
  </si>
  <si>
    <t>ft 35</t>
  </si>
  <si>
    <t>ZA3274F464</t>
  </si>
  <si>
    <t>PREDISPOSIZ FILE L. 190</t>
  </si>
  <si>
    <t>RANIERI MASSIMO</t>
  </si>
  <si>
    <t>Z822751B8A</t>
  </si>
  <si>
    <t>Z9F2751E74</t>
  </si>
  <si>
    <t>CARROZZERIA AUTO 2000</t>
  </si>
  <si>
    <t>1131-1154-1159-1172-1173-1190</t>
  </si>
  <si>
    <t>Z502750F0B</t>
  </si>
  <si>
    <t>Z98274FA40</t>
  </si>
  <si>
    <t>PROVE LABORATORIO RIFIUTO UMIDO</t>
  </si>
  <si>
    <t>PALMER</t>
  </si>
  <si>
    <t>FT 14642+672 € 99,46</t>
  </si>
  <si>
    <t>Z8A27573FA</t>
  </si>
  <si>
    <t>FT 672 e 1469</t>
  </si>
  <si>
    <t>ZBA2758BB3</t>
  </si>
  <si>
    <t>ZF327576C9</t>
  </si>
  <si>
    <t>FT 18</t>
  </si>
  <si>
    <t>FT 2911</t>
  </si>
  <si>
    <t>ZB827594F7</t>
  </si>
  <si>
    <t>FT 1209</t>
  </si>
  <si>
    <t>Z92275451C</t>
  </si>
  <si>
    <t>ZB0275B134</t>
  </si>
  <si>
    <t>GICAUTO</t>
  </si>
  <si>
    <t>Z3D275CD09</t>
  </si>
  <si>
    <t>TRASPORTO RIFIUTI BIODEGRADABILI</t>
  </si>
  <si>
    <t>FT 02</t>
  </si>
  <si>
    <t>ZC02761E6D</t>
  </si>
  <si>
    <t>MANIFESTAZIONE CARNEVALE</t>
  </si>
  <si>
    <t>ZC6276999F</t>
  </si>
  <si>
    <t>ASS.CULT. GIOVANI DEL LISCIO</t>
  </si>
  <si>
    <t>FT 587</t>
  </si>
  <si>
    <t>ZBC2774282</t>
  </si>
  <si>
    <t>Z542776249</t>
  </si>
  <si>
    <t>RICAMBI</t>
  </si>
  <si>
    <t>Z45277622A</t>
  </si>
  <si>
    <t>SCHEDA ELETTRONICA</t>
  </si>
  <si>
    <t>FOUR GROUP</t>
  </si>
  <si>
    <t>07/03/209</t>
  </si>
  <si>
    <t>Z5E277620A</t>
  </si>
  <si>
    <t>ZBA2785967</t>
  </si>
  <si>
    <t>Z6427857CB</t>
  </si>
  <si>
    <t>Z28278F13E</t>
  </si>
  <si>
    <t>FT 9064299</t>
  </si>
  <si>
    <t>ZF72794382</t>
  </si>
  <si>
    <t>CORSI FORMAZIONE SICUREZZA</t>
  </si>
  <si>
    <t>ZD127978FF</t>
  </si>
  <si>
    <t>PANNELLI KELLER</t>
  </si>
  <si>
    <t>D'ANNIBALE  SRL</t>
  </si>
  <si>
    <t>Z952798833</t>
  </si>
  <si>
    <t>FT 653</t>
  </si>
  <si>
    <t>Z102798C8D</t>
  </si>
  <si>
    <t>POMPA A PISTONI SPAZZATRICE</t>
  </si>
  <si>
    <t>FT 120</t>
  </si>
  <si>
    <t>Z382799173</t>
  </si>
  <si>
    <t>FT 31</t>
  </si>
  <si>
    <t>Z1D279D7A1</t>
  </si>
  <si>
    <t>FT 13</t>
  </si>
  <si>
    <t>ZC227A0901</t>
  </si>
  <si>
    <t>ZEC27A01B2</t>
  </si>
  <si>
    <t>18/03/219</t>
  </si>
  <si>
    <t>25/03/20129</t>
  </si>
  <si>
    <t>ZE427A0180</t>
  </si>
  <si>
    <t>Z6827A016A</t>
  </si>
  <si>
    <t>Z3D27A0197</t>
  </si>
  <si>
    <t>RICAMBIO CASSA RAGNO</t>
  </si>
  <si>
    <t>BTE SPA</t>
  </si>
  <si>
    <t>Z1427A0153</t>
  </si>
  <si>
    <t>AREA CENTRO</t>
  </si>
  <si>
    <t>Z9027A0846</t>
  </si>
  <si>
    <t>DEL PRETE WASTE RECYCLING</t>
  </si>
  <si>
    <t>ZAA27A0770</t>
  </si>
  <si>
    <t>ZAD27A0D26</t>
  </si>
  <si>
    <t>PICA MOTO</t>
  </si>
  <si>
    <t>ZF127A14B1</t>
  </si>
  <si>
    <t xml:space="preserve">GESTIONE GIORNATE ECOLOGICHE ALBANO </t>
  </si>
  <si>
    <t xml:space="preserve">FT da 11 a 155 -nc 125 e 126 </t>
  </si>
  <si>
    <t>ZC327A1605</t>
  </si>
  <si>
    <t>CANONE ANNUALE SW</t>
  </si>
  <si>
    <t>READYTEC</t>
  </si>
  <si>
    <t>FT 3304</t>
  </si>
  <si>
    <t>Z1327A1991</t>
  </si>
  <si>
    <t>FT 21</t>
  </si>
  <si>
    <t>ZF627A23C4</t>
  </si>
  <si>
    <t>ripristino impianti biologici</t>
  </si>
  <si>
    <t>SETEAM SOLUTIONS</t>
  </si>
  <si>
    <t>FT 17 - 23</t>
  </si>
  <si>
    <t>ZF127A2A43</t>
  </si>
  <si>
    <t>Z1227A29F7</t>
  </si>
  <si>
    <t>Z4B27A2B9A</t>
  </si>
  <si>
    <t>FT 188</t>
  </si>
  <si>
    <t>MATERIALE CONSUMO E MINUTERIE</t>
  </si>
  <si>
    <t>FT 76</t>
  </si>
  <si>
    <t>ZE927A2EF8</t>
  </si>
  <si>
    <t>FT 210</t>
  </si>
  <si>
    <t>DISCHI TACHIGRAFO</t>
  </si>
  <si>
    <t>ZE527A2FDA</t>
  </si>
  <si>
    <t>RIPARAZIONE TACHIGRAFI</t>
  </si>
  <si>
    <t>SERANGELI DIESEL</t>
  </si>
  <si>
    <t>FT 211-212</t>
  </si>
  <si>
    <t>ft 07 e 22</t>
  </si>
  <si>
    <t>GB TRUCKS</t>
  </si>
  <si>
    <t>ANTONETTI Avv MARCO</t>
  </si>
  <si>
    <t>FANTOZZI Avv ALBERTO</t>
  </si>
  <si>
    <t>ROMITO Avv GIOVANNI</t>
  </si>
  <si>
    <t>PIAZZA Avv GIUSEPPE</t>
  </si>
  <si>
    <t>CEPI TAAS</t>
  </si>
  <si>
    <t>ZDA27A737B</t>
  </si>
  <si>
    <t>Z9427AE209</t>
  </si>
  <si>
    <t>FT 128</t>
  </si>
  <si>
    <t>Z2327AE2F4</t>
  </si>
  <si>
    <t>FT 2332</t>
  </si>
  <si>
    <t>Z4E27AE3C2</t>
  </si>
  <si>
    <t>ft 06 e 47</t>
  </si>
  <si>
    <t>Z1B27AE5B3</t>
  </si>
  <si>
    <t>MECCANOCAR</t>
  </si>
  <si>
    <t>FT 1536</t>
  </si>
  <si>
    <t>Z2D27BA3DC</t>
  </si>
  <si>
    <t>Z2727C16EB</t>
  </si>
  <si>
    <t>LAMPEGGIANTI</t>
  </si>
  <si>
    <t>MARITAN</t>
  </si>
  <si>
    <t>ZE427C16E0</t>
  </si>
  <si>
    <t>Z2527C16D7</t>
  </si>
  <si>
    <t>MANUTENZIONE FOTOVOLTAICO</t>
  </si>
  <si>
    <t>ALMARES</t>
  </si>
  <si>
    <t>Z5B27C8119</t>
  </si>
  <si>
    <t>MONITOR</t>
  </si>
  <si>
    <t>ZEF27CB1D0</t>
  </si>
  <si>
    <t>MANUTENZIONE IMPIANTO ELETTRICO</t>
  </si>
  <si>
    <t>G &amp; G</t>
  </si>
  <si>
    <t>FT 30</t>
  </si>
  <si>
    <t>sponsorizzazione allestimento mostra</t>
  </si>
  <si>
    <t>Z9827D6457</t>
  </si>
  <si>
    <t>ROSSI LAURA</t>
  </si>
  <si>
    <t>B&amp;G GAS</t>
  </si>
  <si>
    <t>03982800405</t>
  </si>
  <si>
    <t>ZEF27D878E</t>
  </si>
  <si>
    <t>ZB227DBCBA</t>
  </si>
  <si>
    <t>EDILCERAMICHE</t>
  </si>
  <si>
    <t>FT 2147</t>
  </si>
  <si>
    <t>ZA527E5328</t>
  </si>
  <si>
    <t>CARTONE ONDULATO</t>
  </si>
  <si>
    <t>ARCIONDULATO</t>
  </si>
  <si>
    <t>77537450CB</t>
  </si>
  <si>
    <t>MASTELLI LITRI 40 RFID</t>
  </si>
  <si>
    <t>ZDF26FCD2A</t>
  </si>
  <si>
    <t>ft 279</t>
  </si>
  <si>
    <t>FT 390</t>
  </si>
  <si>
    <t>FT 94</t>
  </si>
  <si>
    <t>ZB727EA963</t>
  </si>
  <si>
    <t>MATERIALE CONSUMO ANNUALE</t>
  </si>
  <si>
    <t>ZB227EA905</t>
  </si>
  <si>
    <t>DENIOS</t>
  </si>
  <si>
    <t>BIG BAG</t>
  </si>
  <si>
    <t>Z4B27EA9B1</t>
  </si>
  <si>
    <t>ASSORBENT PER OLIO</t>
  </si>
  <si>
    <t>ZAA27EA9CE</t>
  </si>
  <si>
    <t>SIR SAFETY SISTEM</t>
  </si>
  <si>
    <t>GUANTI DA LAVORO ANNUALI</t>
  </si>
  <si>
    <t>Z0C27EAB57</t>
  </si>
  <si>
    <t>CONTENITORI PILE, FARMACI E CARTA</t>
  </si>
  <si>
    <t>PRISMA</t>
  </si>
  <si>
    <t>Z5427EAC1E</t>
  </si>
  <si>
    <t>SACCHI NERI</t>
  </si>
  <si>
    <t>DBM INTERNATIONAL</t>
  </si>
  <si>
    <t>Z2027EACCF</t>
  </si>
  <si>
    <t>DPI OPERATORI</t>
  </si>
  <si>
    <t>CHIUSO</t>
  </si>
  <si>
    <t>AGGIORNATO AL 31/03/19</t>
  </si>
  <si>
    <t>CAPARRELLI GIUSEPPE M.</t>
  </si>
  <si>
    <t>ft 36</t>
  </si>
  <si>
    <t>ft 114</t>
  </si>
  <si>
    <t>ANTIFORTUNISTICA GIST</t>
  </si>
  <si>
    <t>FT 36</t>
  </si>
  <si>
    <t>FT 37</t>
  </si>
  <si>
    <t>FT 118</t>
  </si>
  <si>
    <t>FT 08</t>
  </si>
  <si>
    <t>FT 2223</t>
  </si>
  <si>
    <t>FT 24</t>
  </si>
  <si>
    <t>FT 50</t>
  </si>
  <si>
    <t>FT 82</t>
  </si>
  <si>
    <t>FT 116</t>
  </si>
  <si>
    <t>FT 161</t>
  </si>
  <si>
    <t>FT 232</t>
  </si>
  <si>
    <t>FT 251</t>
  </si>
  <si>
    <t>FT 303</t>
  </si>
  <si>
    <t>Z762720111</t>
  </si>
  <si>
    <t>Z5F276BAA6</t>
  </si>
  <si>
    <t>Z87277EC8D</t>
  </si>
  <si>
    <t>SERVIZIO RECUPERO SMALTIMENTO CER 20 01 39 PLASTICA</t>
  </si>
  <si>
    <t>OK RISCONTRO ANAC</t>
  </si>
  <si>
    <t>FT 324</t>
  </si>
  <si>
    <t>FT 350</t>
  </si>
  <si>
    <t>FT 388</t>
  </si>
  <si>
    <t>ft 115</t>
  </si>
  <si>
    <t>ft 813</t>
  </si>
  <si>
    <t>ft 140</t>
  </si>
  <si>
    <t>ft 73</t>
  </si>
  <si>
    <t>TECNO SAFETY</t>
  </si>
  <si>
    <t>FT 108</t>
  </si>
  <si>
    <t>FT 521</t>
  </si>
  <si>
    <t>ZDC27F212C</t>
  </si>
  <si>
    <t>Z2F27F52A1</t>
  </si>
  <si>
    <t>FT 9123055</t>
  </si>
  <si>
    <t>Z0327F5966</t>
  </si>
  <si>
    <t>SPESE COMPRAVENDITA IMMOBILE</t>
  </si>
  <si>
    <t>LUONI Notaio SERGIO</t>
  </si>
  <si>
    <t>Z8127F64CF</t>
  </si>
  <si>
    <t>ZC027FA7CB</t>
  </si>
  <si>
    <t>MATERIALE CONSUMO</t>
  </si>
  <si>
    <t>INDUSTRIALEFER</t>
  </si>
  <si>
    <t>ZD9280F311</t>
  </si>
  <si>
    <t>Z7D27FA667</t>
  </si>
  <si>
    <t>RIGENERA</t>
  </si>
  <si>
    <t>MANUTENZIONE VERDE</t>
  </si>
  <si>
    <t>Z7928120C4</t>
  </si>
  <si>
    <t>INCARICO LEGALE NEGOZIAZIONE ASSISTITA</t>
  </si>
  <si>
    <t>Z222813766</t>
  </si>
  <si>
    <t>Z36281940D</t>
  </si>
  <si>
    <t>DETERGENTE MEZZI</t>
  </si>
  <si>
    <t>Z05281CD70</t>
  </si>
  <si>
    <t>FORNITURA E POSA IN OPERA VALVOLA IMPIANTO VELLETRI</t>
  </si>
  <si>
    <t>ZCA281CD97</t>
  </si>
  <si>
    <t>MANUTENZIONE PROGRAMMATA IMPIANTI</t>
  </si>
  <si>
    <t>18/04/219</t>
  </si>
  <si>
    <t>ZA9282308C</t>
  </si>
  <si>
    <t>FT 920-994-1031</t>
  </si>
  <si>
    <t>Z75282313D</t>
  </si>
  <si>
    <t>analisi rifiuti</t>
  </si>
  <si>
    <t>Z7C2824E94</t>
  </si>
  <si>
    <t>FT 159</t>
  </si>
  <si>
    <t>FT 143-161-201-206-207-238</t>
  </si>
  <si>
    <t>ZE52824F6D</t>
  </si>
  <si>
    <t>FT 249 - 276 e 277</t>
  </si>
  <si>
    <t>Z552824FD5</t>
  </si>
  <si>
    <t>FT 06</t>
  </si>
  <si>
    <t>Z0A2825326</t>
  </si>
  <si>
    <t>FT 13909</t>
  </si>
  <si>
    <t xml:space="preserve">VESTIARIO ESTIVO ED INVERNALE </t>
  </si>
  <si>
    <t>77797282A4</t>
  </si>
  <si>
    <t>SOFTWARE ANNO 2019</t>
  </si>
  <si>
    <t>ANTHEA</t>
  </si>
  <si>
    <t>7825652C50</t>
  </si>
  <si>
    <t>FORNITURA SACCHI CARTA</t>
  </si>
  <si>
    <t>SUMUS</t>
  </si>
  <si>
    <t>7825692D52</t>
  </si>
  <si>
    <t>ZACPLAST</t>
  </si>
  <si>
    <t>7825796328</t>
  </si>
  <si>
    <t>FORNITURA SACCHI LT 10 MATER BI</t>
  </si>
  <si>
    <t>FORNITURA SACCHI LT 110 PLASTICA</t>
  </si>
  <si>
    <t>GENERAL PLASTIC</t>
  </si>
  <si>
    <t>LOTTO DESERTO</t>
  </si>
  <si>
    <t>7825808D0C</t>
  </si>
  <si>
    <t>FORNITURA SACCHI LT 60</t>
  </si>
  <si>
    <t>7825853232</t>
  </si>
  <si>
    <t>FORNITURA SACCHI LT 160 MATER BI</t>
  </si>
  <si>
    <t>7825863A70</t>
  </si>
  <si>
    <t>FORNITURASACCHI LT 240 MATER BI</t>
  </si>
  <si>
    <t>ZF92826095</t>
  </si>
  <si>
    <t>ZE428260CE</t>
  </si>
  <si>
    <t>SERVIZIO SORVEGLIANZA</t>
  </si>
  <si>
    <t>IVRI</t>
  </si>
  <si>
    <t>Z8A2826305</t>
  </si>
  <si>
    <t>FORMAZIONE</t>
  </si>
  <si>
    <t>FT 880</t>
  </si>
  <si>
    <t>Z9A2829956</t>
  </si>
  <si>
    <t>ft 62 e 63</t>
  </si>
  <si>
    <t>Z8D282B04E</t>
  </si>
  <si>
    <t>FT 163-164-253-255-261-277</t>
  </si>
  <si>
    <t>Z66282B094</t>
  </si>
  <si>
    <t>Z29282B0CE</t>
  </si>
  <si>
    <t>FT 3605</t>
  </si>
  <si>
    <t>Z59282BACD</t>
  </si>
  <si>
    <t>F.LLI MAZZOCCHIA</t>
  </si>
  <si>
    <t>FT 161, 184, 185, 186</t>
  </si>
  <si>
    <t>FT 3336-3337/2018</t>
  </si>
  <si>
    <t>FT 419000429</t>
  </si>
  <si>
    <t>Z8C282C2AA</t>
  </si>
  <si>
    <t>FT 19000647</t>
  </si>
  <si>
    <t>ZA7282C314</t>
  </si>
  <si>
    <t>FT 419000333-370</t>
  </si>
  <si>
    <t>ROMITO Avv. GIOVANNI</t>
  </si>
  <si>
    <t>FT 402-403-404</t>
  </si>
  <si>
    <t>ZBC282F0F0</t>
  </si>
  <si>
    <t>FT 169</t>
  </si>
  <si>
    <t>Z3928320F8</t>
  </si>
  <si>
    <t>TRASPORTO FILTRI</t>
  </si>
  <si>
    <t>NIECO</t>
  </si>
  <si>
    <t>Z2228321A2</t>
  </si>
  <si>
    <t>Z02283C97E</t>
  </si>
  <si>
    <t>TESSERE ID LOCK</t>
  </si>
  <si>
    <t>Z36283C9C8</t>
  </si>
  <si>
    <t>LOCAZIONE E MANUTENZIONE BAGNI CHIMICI</t>
  </si>
  <si>
    <t>Z2E283C996</t>
  </si>
  <si>
    <t>DECESPUGLIATORI</t>
  </si>
  <si>
    <t>Z512844B9E</t>
  </si>
  <si>
    <t xml:space="preserve">FT 9177120 </t>
  </si>
  <si>
    <t>ZB02846052</t>
  </si>
  <si>
    <t>ft 251</t>
  </si>
  <si>
    <t>Z8E2849101</t>
  </si>
  <si>
    <t>Z04284A1BC</t>
  </si>
  <si>
    <t>MAGLIETTE AMBIENTADI VELLETRI</t>
  </si>
  <si>
    <t>SPORT 2016</t>
  </si>
  <si>
    <t>07/05/209</t>
  </si>
  <si>
    <t>ZE1284A17E</t>
  </si>
  <si>
    <t>Z30284A0D9</t>
  </si>
  <si>
    <t>Z62284A099</t>
  </si>
  <si>
    <t>ZC0284D854</t>
  </si>
  <si>
    <t>CORSI AMIANTO</t>
  </si>
  <si>
    <t>ERFAP LAZIO</t>
  </si>
  <si>
    <t>ZAC2852C29</t>
  </si>
  <si>
    <t>Z1B2852C4C</t>
  </si>
  <si>
    <t>ADESIVI TARIP</t>
  </si>
  <si>
    <t>Z522853D15</t>
  </si>
  <si>
    <t>ft 642</t>
  </si>
  <si>
    <t>ZBA28605AD</t>
  </si>
  <si>
    <t>ANTIVIRUS</t>
  </si>
  <si>
    <t>Z4928626F3</t>
  </si>
  <si>
    <t>ANALISI E CAMPIONAMENTO RIFIUTO</t>
  </si>
  <si>
    <t>Z5A286B0E0</t>
  </si>
  <si>
    <t>ZB7286C11E</t>
  </si>
  <si>
    <t>RIPARAZIONE CENTRALINO</t>
  </si>
  <si>
    <t>AREATECNO</t>
  </si>
  <si>
    <t>Z58286E73E</t>
  </si>
  <si>
    <t>SACCHI IN MATER BI DA LITRI 160</t>
  </si>
  <si>
    <t>Z4A2874489</t>
  </si>
  <si>
    <t>MASTELLI PANNOLINI</t>
  </si>
  <si>
    <t>SARTORI AMBIENTE</t>
  </si>
  <si>
    <t>Z78287452B</t>
  </si>
  <si>
    <t>SACCHI VERDI ND</t>
  </si>
  <si>
    <t>Z3C2871795</t>
  </si>
  <si>
    <t>SACCHI ROSA PER ASSORBENTI IGIENICI</t>
  </si>
  <si>
    <t>TEAMPLAST</t>
  </si>
  <si>
    <t>ZED2874554</t>
  </si>
  <si>
    <t>MAGLIETTE AMBIENTADI LARIANO</t>
  </si>
  <si>
    <t>Z4A287D896</t>
  </si>
  <si>
    <t>SOFTWARE IDBOX VELLETRI</t>
  </si>
  <si>
    <t>ZA6287D8DF</t>
  </si>
  <si>
    <t>Z64287FDFD</t>
  </si>
  <si>
    <t>Z6E2889D8F</t>
  </si>
  <si>
    <t>DEPOSITO BILANCIO</t>
  </si>
  <si>
    <t>BUZZAO NARDONE</t>
  </si>
  <si>
    <t>Z922889E70</t>
  </si>
  <si>
    <t>Z0F288DE28</t>
  </si>
  <si>
    <t>FT 64-65-70-88</t>
  </si>
  <si>
    <t>ZBD288E6D1</t>
  </si>
  <si>
    <t>FT 2176-1464</t>
  </si>
  <si>
    <t>Z4E288E74B</t>
  </si>
  <si>
    <t xml:space="preserve">FT 315-319-353-359 </t>
  </si>
  <si>
    <t>FT 209</t>
  </si>
  <si>
    <t>Z68288E86B</t>
  </si>
  <si>
    <t>FT 149</t>
  </si>
  <si>
    <t>Z9F288F061</t>
  </si>
  <si>
    <t>GALLEGGIANTE IMP. DEPURAZIONE</t>
  </si>
  <si>
    <t>FT 39</t>
  </si>
  <si>
    <t>ZC5288F8A9</t>
  </si>
  <si>
    <t>TONER</t>
  </si>
  <si>
    <t>SECLAN</t>
  </si>
  <si>
    <t>FT 826 e 1329</t>
  </si>
  <si>
    <t>ZEC2896633</t>
  </si>
  <si>
    <t>ZA32896B09</t>
  </si>
  <si>
    <t>PORTE VETRO</t>
  </si>
  <si>
    <t>FRATELLI PALLOTTI</t>
  </si>
  <si>
    <t>Z7D28966AD</t>
  </si>
  <si>
    <t>ATTREZZATURE DIPARTIMENTI</t>
  </si>
  <si>
    <t>Z96289668D</t>
  </si>
  <si>
    <t>VETROFANIE</t>
  </si>
  <si>
    <t>AC PROJECTS</t>
  </si>
  <si>
    <t>Z832896655</t>
  </si>
  <si>
    <t>RIPARAZION SPAZZATRICI</t>
  </si>
  <si>
    <t>Z152896FE7</t>
  </si>
  <si>
    <t>FT 9203164</t>
  </si>
  <si>
    <t>787750204D</t>
  </si>
  <si>
    <t>Z752897049</t>
  </si>
  <si>
    <t>FT 326 e 360</t>
  </si>
  <si>
    <t>Z6E289705C</t>
  </si>
  <si>
    <t>ZAC2897067</t>
  </si>
  <si>
    <t>FT 226, 257, 259</t>
  </si>
  <si>
    <t>Z252897437</t>
  </si>
  <si>
    <t>FT 303-309-367</t>
  </si>
  <si>
    <t>Z0F2897B08</t>
  </si>
  <si>
    <t>ZDD2897BA6</t>
  </si>
  <si>
    <t>ft 22371</t>
  </si>
  <si>
    <t>Z6F2899001</t>
  </si>
  <si>
    <t>FT 4712</t>
  </si>
  <si>
    <t>FT 246+499</t>
  </si>
  <si>
    <t>Z4828A0CCC</t>
  </si>
  <si>
    <t>FT 231</t>
  </si>
  <si>
    <t>Z4128A0DDA</t>
  </si>
  <si>
    <t>FLORICOLTURA FRANCHINI</t>
  </si>
  <si>
    <t>Z6228A0FE2</t>
  </si>
  <si>
    <t>FT 279</t>
  </si>
  <si>
    <t>ZB628A7CCE</t>
  </si>
  <si>
    <t>19000798-936; Z000678</t>
  </si>
  <si>
    <t>FT 419000429-437-450-452</t>
  </si>
  <si>
    <t>ZF828A7DED</t>
  </si>
  <si>
    <t>Z2D28AB6FC</t>
  </si>
  <si>
    <t>da fatt 19074356</t>
  </si>
  <si>
    <t>ZEC28B9CE9</t>
  </si>
  <si>
    <t>GAZEBI - SEDIE - TAVOLI</t>
  </si>
  <si>
    <t>Z0928C4D00</t>
  </si>
  <si>
    <t>ELUX</t>
  </si>
  <si>
    <t>Z3528C4D18</t>
  </si>
  <si>
    <t>SEBACH</t>
  </si>
  <si>
    <t>CESTINI STRADALI</t>
  </si>
  <si>
    <t>BAGNI CHIMICI PER MANIFESTAZIONE</t>
  </si>
  <si>
    <t>Z0528C6083</t>
  </si>
  <si>
    <t>Z4328CB9C7</t>
  </si>
  <si>
    <t>GUERRI SRL</t>
  </si>
  <si>
    <t>ZA028D7790</t>
  </si>
  <si>
    <t>Z7128D77A4</t>
  </si>
  <si>
    <t>FORNITURA RICAMBI</t>
  </si>
  <si>
    <t>Z2528D77BF</t>
  </si>
  <si>
    <t>ZBE28D77CE</t>
  </si>
  <si>
    <t>ZE01F0972A</t>
  </si>
  <si>
    <t>ft 331</t>
  </si>
  <si>
    <t>Z57282610A</t>
  </si>
  <si>
    <t>Z3628DDD65</t>
  </si>
  <si>
    <t>PREF 1000</t>
  </si>
  <si>
    <t>ZFA28DD379</t>
  </si>
  <si>
    <t>Z9A28DABDF</t>
  </si>
  <si>
    <t>SERVIZIO TECNICO MANIFESTAZIONE CARABINIERI</t>
  </si>
  <si>
    <t>THREE JAYS' SERVICE</t>
  </si>
  <si>
    <t>ZE228DABAB</t>
  </si>
  <si>
    <t>MAGLIETTE MANIFESTAZIONE CARABINIERI</t>
  </si>
  <si>
    <t>Z8428E0702</t>
  </si>
  <si>
    <t>MEDAGLIE E TARGHE</t>
  </si>
  <si>
    <t>ZF528E0712</t>
  </si>
  <si>
    <t>ZA928E072D</t>
  </si>
  <si>
    <t>TRINCIA ROTORE A MAZZE</t>
  </si>
  <si>
    <t>PONTINA TRATTORI</t>
  </si>
  <si>
    <t>Z4128E098A</t>
  </si>
  <si>
    <t>ANALISI RIFIUTO</t>
  </si>
  <si>
    <t>FT 19293, 19478 e 19479</t>
  </si>
  <si>
    <t>23727-24325-25515-26468-26469-26752</t>
  </si>
  <si>
    <t>FT 656</t>
  </si>
  <si>
    <t>FT 1120 € 182</t>
  </si>
  <si>
    <t>FT 411</t>
  </si>
  <si>
    <t>ZC828F36A7</t>
  </si>
  <si>
    <t>Z4E28F43DA</t>
  </si>
  <si>
    <t>componenti PC</t>
  </si>
  <si>
    <t>ft 205 - 222</t>
  </si>
  <si>
    <t>Z9D28F5052</t>
  </si>
  <si>
    <t>FT 402-438-446-458-486-490</t>
  </si>
  <si>
    <t>ZB028F566C</t>
  </si>
  <si>
    <t>FT 6</t>
  </si>
  <si>
    <t>Z1528F57C9</t>
  </si>
  <si>
    <t>FT 7-8-9</t>
  </si>
  <si>
    <t>ft 08</t>
  </si>
  <si>
    <t>ft 04</t>
  </si>
  <si>
    <t>ft 11-12</t>
  </si>
  <si>
    <t>ZAF28F92F1</t>
  </si>
  <si>
    <t>FT 19001070 - 19001370</t>
  </si>
  <si>
    <t>saldo FT 862</t>
  </si>
  <si>
    <t>PARZ FT 1116</t>
  </si>
  <si>
    <t>FT 862 x € 4031,06 + FT 1116 € 854,44</t>
  </si>
  <si>
    <t>ZED28FEF26</t>
  </si>
  <si>
    <t>Z2628FEF70</t>
  </si>
  <si>
    <t>MANUTENZIONE ATTREZZATURA</t>
  </si>
  <si>
    <t>FT 72 e 83</t>
  </si>
  <si>
    <t>Z9F28FEFB2</t>
  </si>
  <si>
    <t>RIPARAZIONE IDROPULITRICE</t>
  </si>
  <si>
    <t>ECO SERVICE</t>
  </si>
  <si>
    <t>256 e 269</t>
  </si>
  <si>
    <t>ZCF28FEFE3</t>
  </si>
  <si>
    <t>FT 410</t>
  </si>
  <si>
    <t>Z3E28FF006</t>
  </si>
  <si>
    <t>FT 377</t>
  </si>
  <si>
    <t>Z0A2901AE0</t>
  </si>
  <si>
    <t>FT 1706-1767-1802</t>
  </si>
  <si>
    <t>Z332901B24</t>
  </si>
  <si>
    <t>FT 436</t>
  </si>
  <si>
    <t>ZDF2901B6B</t>
  </si>
  <si>
    <t>FT 11</t>
  </si>
  <si>
    <t>Z152901BE1</t>
  </si>
  <si>
    <t>FT 6401 e 7275 -NC 1750</t>
  </si>
  <si>
    <t>Z632901C50</t>
  </si>
  <si>
    <t>FT 310</t>
  </si>
  <si>
    <t>ZEE2901D80</t>
  </si>
  <si>
    <t>FT Z001054</t>
  </si>
  <si>
    <t>Z7E2901DB5</t>
  </si>
  <si>
    <t>FT 462-463</t>
  </si>
  <si>
    <t>Z972902C4A</t>
  </si>
  <si>
    <t>FT 1886</t>
  </si>
  <si>
    <t>Z692902CA3</t>
  </si>
  <si>
    <t>SIELCO</t>
  </si>
  <si>
    <t>FT 3763</t>
  </si>
  <si>
    <t>ZF92909C01</t>
  </si>
  <si>
    <t>SOFFIATORE E CARICA BATTERIA</t>
  </si>
  <si>
    <t>Z0D2909C20</t>
  </si>
  <si>
    <t>FT 792</t>
  </si>
  <si>
    <t>Z32291644F</t>
  </si>
  <si>
    <t>CONTRATTO SORVEGLIANZA SANITARIA</t>
  </si>
  <si>
    <t>JOB AND SAFETY</t>
  </si>
  <si>
    <t>Z52291641C</t>
  </si>
  <si>
    <t>FORNITURA VETROFANIE</t>
  </si>
  <si>
    <t>Z4D291AB51</t>
  </si>
  <si>
    <t>PORTABIDONE</t>
  </si>
  <si>
    <t>MIRANDA di MEOLA</t>
  </si>
  <si>
    <t>Z7D291F024</t>
  </si>
  <si>
    <t>Z7D28D79E5</t>
  </si>
  <si>
    <t>MANUTENZIONE ESTINTORI</t>
  </si>
  <si>
    <t>Z55292466D</t>
  </si>
  <si>
    <t>CARTA</t>
  </si>
  <si>
    <t>Z982933EE5</t>
  </si>
  <si>
    <t>Z992933F2A</t>
  </si>
  <si>
    <t>RICAMBIO</t>
  </si>
  <si>
    <t>Z122933F0E</t>
  </si>
  <si>
    <t>RIPARAZONE MEZZO</t>
  </si>
  <si>
    <t>VERNICIATURA MEZZO</t>
  </si>
  <si>
    <t>ZFF2934AC9</t>
  </si>
  <si>
    <t>Z7D2933F76</t>
  </si>
  <si>
    <t>ZBA2933F3C</t>
  </si>
  <si>
    <t>Z1B2933D8F</t>
  </si>
  <si>
    <t>Z0D293487E</t>
  </si>
  <si>
    <t>Z7B29379C0</t>
  </si>
  <si>
    <t>Z3229379AF</t>
  </si>
  <si>
    <t>B &amp; G GAS</t>
  </si>
  <si>
    <t>FT 472</t>
  </si>
  <si>
    <t>FT 473</t>
  </si>
  <si>
    <t>ZC629429DC</t>
  </si>
  <si>
    <t>AGGIORNATO AL 30/06/19</t>
  </si>
  <si>
    <t>FORNITURA RADIATORE E AUTORICAMBI</t>
  </si>
  <si>
    <t>FT 618</t>
  </si>
  <si>
    <t>FT 1032</t>
  </si>
  <si>
    <t>FT 1302</t>
  </si>
  <si>
    <t>LODRINI AVV. LUCA ISMAELE</t>
  </si>
  <si>
    <t>FT 158+275</t>
  </si>
  <si>
    <t>FT 4809 -NC</t>
  </si>
  <si>
    <t>566-661+</t>
  </si>
  <si>
    <t>acc 23099,67 + rate da 11550</t>
  </si>
  <si>
    <t>ft 421</t>
  </si>
  <si>
    <t>ft 1352: acc 3410,3+ rate 2558,00</t>
  </si>
  <si>
    <t>ft 1353: acc 2772,92+ rate 2082,00</t>
  </si>
  <si>
    <t>ft 1354: acc 608,55+ rate 452,00</t>
  </si>
  <si>
    <t>ft 218</t>
  </si>
  <si>
    <t>ft 267-268</t>
  </si>
  <si>
    <t>ft 373</t>
  </si>
  <si>
    <t>ft 144</t>
  </si>
  <si>
    <t>ft 151+203+286+</t>
  </si>
  <si>
    <t>DA FT 9280255</t>
  </si>
  <si>
    <t>NEXWAY</t>
  </si>
  <si>
    <t>FT 429</t>
  </si>
  <si>
    <t>FT 468</t>
  </si>
  <si>
    <t>FT 495</t>
  </si>
  <si>
    <t>FT 519</t>
  </si>
  <si>
    <t>FT 534</t>
  </si>
  <si>
    <t>FT 561</t>
  </si>
  <si>
    <t>FT 586</t>
  </si>
  <si>
    <t>FT 615</t>
  </si>
  <si>
    <t>FT 645</t>
  </si>
  <si>
    <t>FT 680</t>
  </si>
  <si>
    <t>FT 706</t>
  </si>
  <si>
    <t>FT 146</t>
  </si>
  <si>
    <t>FT 83</t>
  </si>
  <si>
    <t>FT 369</t>
  </si>
  <si>
    <t>Z5C2946E5B</t>
  </si>
  <si>
    <t>FT 80</t>
  </si>
  <si>
    <t>FT 81+105+</t>
  </si>
  <si>
    <t>FT 184</t>
  </si>
  <si>
    <t>FT 182</t>
  </si>
  <si>
    <t>FT 171</t>
  </si>
  <si>
    <t>ASSORBENTE PER OLIO</t>
  </si>
  <si>
    <t>Z77284FC8A</t>
  </si>
  <si>
    <t>Z952901D0B</t>
  </si>
  <si>
    <t>DUPLICAZIONE CARTE CIRCOLAZIONE</t>
  </si>
  <si>
    <t>ZC72901DC6</t>
  </si>
  <si>
    <t>Z5C29486DE</t>
  </si>
  <si>
    <r>
      <t xml:space="preserve">PALMA / </t>
    </r>
    <r>
      <rPr>
        <b/>
        <sz val="9"/>
        <color indexed="8"/>
        <rFont val="Century Gothic"/>
        <family val="2"/>
      </rPr>
      <t>SEBACH</t>
    </r>
  </si>
  <si>
    <t>ZC529511F6</t>
  </si>
  <si>
    <t xml:space="preserve">FT 2204 e 2477 </t>
  </si>
  <si>
    <t>Z64295124A</t>
  </si>
  <si>
    <t>APOLLO 11 SERVICE</t>
  </si>
  <si>
    <t>FT 3633, 4025, 4030</t>
  </si>
  <si>
    <t>ZCB2951396</t>
  </si>
  <si>
    <t>CESTINI CORTEN</t>
  </si>
  <si>
    <t>ARTIGIANA 2 M</t>
  </si>
  <si>
    <t>Z3A29549A4</t>
  </si>
  <si>
    <t>FT 524-552-564-567</t>
  </si>
  <si>
    <t>Z7929549F4</t>
  </si>
  <si>
    <t>ZB02954A12</t>
  </si>
  <si>
    <t xml:space="preserve">FT 313 e 314 </t>
  </si>
  <si>
    <t>FT 17</t>
  </si>
  <si>
    <t>Z742955F28</t>
  </si>
  <si>
    <t>RINNOVO CDA CCIAA</t>
  </si>
  <si>
    <t>AGENZIA GABBIANO</t>
  </si>
  <si>
    <t>ZF329570B8</t>
  </si>
  <si>
    <t>TANICA ANTIGELO</t>
  </si>
  <si>
    <t>Z172957040</t>
  </si>
  <si>
    <t>Z7C2957005</t>
  </si>
  <si>
    <t>Z8B2957024</t>
  </si>
  <si>
    <t>ZDB2958B96</t>
  </si>
  <si>
    <t>FT 546-558</t>
  </si>
  <si>
    <t>Z1A295906F</t>
  </si>
  <si>
    <t>ft 8195</t>
  </si>
  <si>
    <t>ZA7295912E</t>
  </si>
  <si>
    <t>FT 419000763-786-798</t>
  </si>
  <si>
    <t>Z91295950E</t>
  </si>
  <si>
    <t>FATTURE ELETTRONICHE AGYO 2019</t>
  </si>
  <si>
    <t>Z9A295B9CC</t>
  </si>
  <si>
    <t>ZEC295D8B9</t>
  </si>
  <si>
    <t>AUTORICAMBI ATTREZZATURA</t>
  </si>
  <si>
    <t>SONEPAR ITALIA</t>
  </si>
  <si>
    <t>Z10295DE23</t>
  </si>
  <si>
    <t>FT 466</t>
  </si>
  <si>
    <t>ft 569</t>
  </si>
  <si>
    <t>ZC1296DBBE</t>
  </si>
  <si>
    <t>CONSULENZA TECNICA</t>
  </si>
  <si>
    <t>ROMANA AMBIENTE</t>
  </si>
  <si>
    <t>ZB9296DF78</t>
  </si>
  <si>
    <t>ft 2475</t>
  </si>
  <si>
    <t>ZF3296DE6F</t>
  </si>
  <si>
    <t>ZEC296DE82</t>
  </si>
  <si>
    <t>Z5C2979A2F</t>
  </si>
  <si>
    <t>POLIZZA RC AMMINISTRATORI</t>
  </si>
  <si>
    <t>Z97297EDBD</t>
  </si>
  <si>
    <t>FT 2670</t>
  </si>
  <si>
    <t>Z15297EDFF</t>
  </si>
  <si>
    <t>Z972980E18</t>
  </si>
  <si>
    <t>FT 668</t>
  </si>
  <si>
    <t>Z5229815F8</t>
  </si>
  <si>
    <t>€ 278 ft 489 + ft 509</t>
  </si>
  <si>
    <t>Z3F29818B1</t>
  </si>
  <si>
    <t>PRATICHE CCIAA</t>
  </si>
  <si>
    <t>ZDA29827FF</t>
  </si>
  <si>
    <t>ft 20</t>
  </si>
  <si>
    <t>Z0F2982830</t>
  </si>
  <si>
    <t>419000998-1063</t>
  </si>
  <si>
    <t>ZF82982B2E</t>
  </si>
  <si>
    <t>FT 460</t>
  </si>
  <si>
    <t>ZEE2982E5E</t>
  </si>
  <si>
    <t>RIPARAZIONE SOFFIONE</t>
  </si>
  <si>
    <t>FT 1383</t>
  </si>
  <si>
    <t>ZF62983086</t>
  </si>
  <si>
    <t>FT 604-616-623-633</t>
  </si>
  <si>
    <t>ZB929830C0</t>
  </si>
  <si>
    <t>Z0F2983103</t>
  </si>
  <si>
    <t>FT 9558</t>
  </si>
  <si>
    <t>FT 559</t>
  </si>
  <si>
    <t>Z9729879F2</t>
  </si>
  <si>
    <t>Z9C298870F</t>
  </si>
  <si>
    <t>FT 19001809</t>
  </si>
  <si>
    <t>ZD72988841</t>
  </si>
  <si>
    <t>Z89298929B</t>
  </si>
  <si>
    <t>Z372989409</t>
  </si>
  <si>
    <t>FT 593</t>
  </si>
  <si>
    <t>Z7E298AB18</t>
  </si>
  <si>
    <t>SMALTIMENTO MISTI ALBANO LAZIALE</t>
  </si>
  <si>
    <t>ZE4298EDCE</t>
  </si>
  <si>
    <t>Z08295E179</t>
  </si>
  <si>
    <t>ZA6299EEA5</t>
  </si>
  <si>
    <t>CONTAINERS</t>
  </si>
  <si>
    <t>PANCHINE</t>
  </si>
  <si>
    <t>RENOVATIO SRLS</t>
  </si>
  <si>
    <t>RATA POLIZZA ANTINQUINAMENTO</t>
  </si>
  <si>
    <t>ZCC29A7372</t>
  </si>
  <si>
    <t>SPECIAL RISK ADVISORS</t>
  </si>
  <si>
    <t>ZFA29AA324</t>
  </si>
  <si>
    <t>Z0629B10E1</t>
  </si>
  <si>
    <t>Z5D29B1D8B</t>
  </si>
  <si>
    <t>Z3929B1DA5</t>
  </si>
  <si>
    <t>RIPARAZIONE</t>
  </si>
  <si>
    <t>Z3E29B1E03</t>
  </si>
  <si>
    <t>Z3729B1E16</t>
  </si>
  <si>
    <t>Z6329BC1EB</t>
  </si>
  <si>
    <t>ZE229BD66C</t>
  </si>
  <si>
    <t>MATERIALE INFORMATICO</t>
  </si>
  <si>
    <t>ZED29BEDFA</t>
  </si>
  <si>
    <t>SERVIZIO DEPOSITO</t>
  </si>
  <si>
    <t>ISP SERVIZI</t>
  </si>
  <si>
    <t>Z4E29BFEEE</t>
  </si>
  <si>
    <t>CANCELLAZIONE FORMALITA'</t>
  </si>
  <si>
    <t>FORLINI Notaio ANDREA</t>
  </si>
  <si>
    <t>Z7929C00B7</t>
  </si>
  <si>
    <t>FT 10/VL/610</t>
  </si>
  <si>
    <t>SERVIZIO INCAPSULAMENTO AMIANTO</t>
  </si>
  <si>
    <t>SERVIZIO NOLEGGIO AUTOMEZZI</t>
  </si>
  <si>
    <t>B&amp;G ECOLYNE COM SRL</t>
  </si>
  <si>
    <t>797076642F</t>
  </si>
  <si>
    <t>VRENT SPA</t>
  </si>
  <si>
    <t>Z9E29B300B</t>
  </si>
  <si>
    <t>Z3629C6355</t>
  </si>
  <si>
    <t>ZD929C6325</t>
  </si>
  <si>
    <t>ANALISI CARATTERIZZAZIONE RIFIUTO</t>
  </si>
  <si>
    <t>ZDB29C6E78</t>
  </si>
  <si>
    <t>FT 592</t>
  </si>
  <si>
    <t>Z7E29C76BD</t>
  </si>
  <si>
    <t>ZF529C7770</t>
  </si>
  <si>
    <t>FT 613</t>
  </si>
  <si>
    <t>ft 566</t>
  </si>
  <si>
    <t>FT 1679</t>
  </si>
  <si>
    <t>FT 1680</t>
  </si>
  <si>
    <t>Z0929CF414</t>
  </si>
  <si>
    <t>PUNTO VERDE</t>
  </si>
  <si>
    <t>INCARICO LEGALE OPPOSIZIONE RICORSO</t>
  </si>
  <si>
    <t>INCARICO LEGALE RECUPERO SPESE</t>
  </si>
  <si>
    <t>Z3129D3D9C</t>
  </si>
  <si>
    <t>ZE329D3D8B</t>
  </si>
  <si>
    <t>Z4229D6482</t>
  </si>
  <si>
    <t>Z99A9D64B2</t>
  </si>
  <si>
    <t>Z8D29D6713</t>
  </si>
  <si>
    <t>FT 2832-2885</t>
  </si>
  <si>
    <t>Z9A29D88F9</t>
  </si>
  <si>
    <t>PREFATTURA 1789</t>
  </si>
  <si>
    <t>Z8E29DD041</t>
  </si>
  <si>
    <t>ft 647/669/670</t>
  </si>
  <si>
    <t>ZC629DE345</t>
  </si>
  <si>
    <t>Z6929E1B95</t>
  </si>
  <si>
    <t>Z8F29E1C05</t>
  </si>
  <si>
    <t>FT 22</t>
  </si>
  <si>
    <t>Z9429E1C63</t>
  </si>
  <si>
    <t>PARZ FT 592</t>
  </si>
  <si>
    <t>Z9B29E1E46</t>
  </si>
  <si>
    <t>FT 19002088</t>
  </si>
  <si>
    <t>Z3929E4492</t>
  </si>
  <si>
    <t>FT 704-739</t>
  </si>
  <si>
    <t>ZE629E451E</t>
  </si>
  <si>
    <t>FT 10822</t>
  </si>
  <si>
    <t>Z5A29E459F</t>
  </si>
  <si>
    <t>Z0329E46AF</t>
  </si>
  <si>
    <t>PARZ FT 1631</t>
  </si>
  <si>
    <t>Z8C29E4850</t>
  </si>
  <si>
    <t>Z9C29E49AF</t>
  </si>
  <si>
    <t>FT 419001123</t>
  </si>
  <si>
    <t>ZC329E92F2</t>
  </si>
  <si>
    <t>MINUTERIA E MATERIALE DI CONSUMO</t>
  </si>
  <si>
    <t>FT 723-725</t>
  </si>
  <si>
    <t>Z5D29EBD11</t>
  </si>
  <si>
    <t>TELECAMERE</t>
  </si>
  <si>
    <t>Z2329F6CA0</t>
  </si>
  <si>
    <t>Z6429FA949</t>
  </si>
  <si>
    <t>SERVIZIO APP JUNCKER</t>
  </si>
  <si>
    <t>GIUNKO</t>
  </si>
  <si>
    <t>Z802A019BE</t>
  </si>
  <si>
    <t>BIOEDILIXIA</t>
  </si>
  <si>
    <t>FT 694-699-701-703-711-715-724-728-736-755-acc759</t>
  </si>
  <si>
    <t>ZA22A07D1C</t>
  </si>
  <si>
    <t>RIPARAZIONE SERRANDA</t>
  </si>
  <si>
    <t>F.LLI SPUNTONI</t>
  </si>
  <si>
    <t>Z2E2A08415</t>
  </si>
  <si>
    <t>Z352A0CB95</t>
  </si>
  <si>
    <t>15/10/219</t>
  </si>
  <si>
    <t>FT 736</t>
  </si>
  <si>
    <t>FT 45409</t>
  </si>
  <si>
    <t>FT 620</t>
  </si>
  <si>
    <t>FT 537</t>
  </si>
  <si>
    <t>FT 452</t>
  </si>
  <si>
    <t>ZA42A13404</t>
  </si>
  <si>
    <t>Z7F2A133D9</t>
  </si>
  <si>
    <t>ANALISI MERCEOLOGICA</t>
  </si>
  <si>
    <t>FORNITURA LED</t>
  </si>
  <si>
    <t>LAVORI LASTRE LESIONATE</t>
  </si>
  <si>
    <t>Z652A1E626</t>
  </si>
  <si>
    <t>Z352A1E5F5</t>
  </si>
  <si>
    <t>ZBF2A250C4</t>
  </si>
  <si>
    <t>ZDE2A29CC6</t>
  </si>
  <si>
    <t>22/10/219</t>
  </si>
  <si>
    <t>ZE72A2D811</t>
  </si>
  <si>
    <t>LUBRIFICANTI</t>
  </si>
  <si>
    <t>CLEA SERVIZI</t>
  </si>
  <si>
    <t>ZD82A2EF7A</t>
  </si>
  <si>
    <t>MP HT SRL</t>
  </si>
  <si>
    <t>TRASPORTO E SMALTIMENTO  PNEUMATICI</t>
  </si>
  <si>
    <t>TRASPORTO E SMALTIMENTO INERTI</t>
  </si>
  <si>
    <t>ZE72A3C16B</t>
  </si>
  <si>
    <t>Z5D2A3Z17B</t>
  </si>
  <si>
    <t>Z982A3E7EF</t>
  </si>
  <si>
    <t>CPO</t>
  </si>
  <si>
    <t>ZB82A3E7BC</t>
  </si>
  <si>
    <t>ALLESTIMENTO EVENTO PAPALE</t>
  </si>
  <si>
    <t>DE MARCHIS PATRIZIA</t>
  </si>
  <si>
    <t>ZA92A3E79D</t>
  </si>
  <si>
    <t>SERVIZIO RITIRO TONER/00 TONER</t>
  </si>
  <si>
    <t>Z302A3E75B</t>
  </si>
  <si>
    <t>ANALISI CER 200108</t>
  </si>
  <si>
    <t>7715760E90</t>
  </si>
  <si>
    <t>DESERTA</t>
  </si>
  <si>
    <t>77158118A8</t>
  </si>
  <si>
    <t>7715819F40</t>
  </si>
  <si>
    <t>SERVIZIO TRASPORTO E SMALTIMENTO 20 01 31 CDR VELLETRI LOTTO1</t>
  </si>
  <si>
    <t>7715903495</t>
  </si>
  <si>
    <t>7715954EA8</t>
  </si>
  <si>
    <t>SERVIZIO TRASPORTO E SMALTIMENTO 16 01 03 LOTTO 5</t>
  </si>
  <si>
    <t>77159657BE</t>
  </si>
  <si>
    <t>SERVIZIO TRASPORTO E SMALTIMENTO 17 09 04 LOTTO 6</t>
  </si>
  <si>
    <t>SERVIZIO TRASPORTO E SMALTIMENTO 200131 CDR VELLETRI</t>
  </si>
  <si>
    <t>7809659E78</t>
  </si>
  <si>
    <t>7809676C80</t>
  </si>
  <si>
    <t>7809687596</t>
  </si>
  <si>
    <t>SERVIZIO TRASPORTO E SMALTIMENTO 16 01 03 CDR VELLETRI</t>
  </si>
  <si>
    <t>ZA42A45CE7</t>
  </si>
  <si>
    <t>ZD82A472C3</t>
  </si>
  <si>
    <t>Z9E2A50ACA</t>
  </si>
  <si>
    <t>Z502A4F6BF</t>
  </si>
  <si>
    <t>ADESIVI</t>
  </si>
  <si>
    <t>LAVORI RIFACIMENTO PIAZZALE</t>
  </si>
  <si>
    <t>Z4C2A549FD</t>
  </si>
  <si>
    <t>D'ANNIBALE SRL</t>
  </si>
  <si>
    <t>ZCB2A5589C</t>
  </si>
  <si>
    <t>Z352A56716</t>
  </si>
  <si>
    <t>ZAA2A56935</t>
  </si>
  <si>
    <t>Z742A583D5</t>
  </si>
  <si>
    <t>ZE82A584B4</t>
  </si>
  <si>
    <t>Z042A58505</t>
  </si>
  <si>
    <t>ZB12A59B23</t>
  </si>
  <si>
    <t>Z162A5A06C</t>
  </si>
  <si>
    <t>ZE92A5A64F</t>
  </si>
  <si>
    <t>Z2D2A5A69F</t>
  </si>
  <si>
    <t>Z522A56228</t>
  </si>
  <si>
    <t>FIORI</t>
  </si>
  <si>
    <t>Z1B2A5620A</t>
  </si>
  <si>
    <t>CORSI SICUREZZA</t>
  </si>
  <si>
    <t>NEW TECNOSAFETY</t>
  </si>
  <si>
    <t>ZC12A561AE</t>
  </si>
  <si>
    <t xml:space="preserve">ANALISI  20 01 08 </t>
  </si>
  <si>
    <t>Z6E2A561DC</t>
  </si>
  <si>
    <t>OTTIMIZZAZIONE PC</t>
  </si>
  <si>
    <t>ZC52A561C7</t>
  </si>
  <si>
    <t>LED</t>
  </si>
  <si>
    <t>ricambi</t>
  </si>
  <si>
    <t>ZF52A5D996</t>
  </si>
  <si>
    <t>Z002A61608</t>
  </si>
  <si>
    <t>Z062A608F1</t>
  </si>
  <si>
    <t>TRANSENNE</t>
  </si>
  <si>
    <t>TENDE</t>
  </si>
  <si>
    <t>Z782A60946</t>
  </si>
  <si>
    <t>OTTAVIANI TENDAGGI</t>
  </si>
  <si>
    <t xml:space="preserve"> Z2B2A63D13</t>
  </si>
  <si>
    <t>Z342A65CEA</t>
  </si>
  <si>
    <t>Z052A65DF9</t>
  </si>
  <si>
    <t>PUBBLICAZIONI GAZZETTA</t>
  </si>
  <si>
    <t>LEXMEDIA</t>
  </si>
  <si>
    <t>ZF02A6656D</t>
  </si>
  <si>
    <t>Z172A694D4</t>
  </si>
  <si>
    <t>Z882A78034</t>
  </si>
  <si>
    <t>MUNICIPIA</t>
  </si>
  <si>
    <t>Z632A75DB8</t>
  </si>
  <si>
    <t>Z9C2A75F5B</t>
  </si>
  <si>
    <t>SERVIZIO SUPPORTO PROGRAMMA</t>
  </si>
  <si>
    <t>Z412A7C93B</t>
  </si>
  <si>
    <t>MATTUCCI</t>
  </si>
  <si>
    <t>FAGECO</t>
  </si>
  <si>
    <t>SERVIZIO MANUTENZIONE IMPIANTI IMOFF</t>
  </si>
  <si>
    <t>Z0F2A7C880</t>
  </si>
  <si>
    <t>Z5F2A7C979</t>
  </si>
  <si>
    <t>CONSULENZA SISTEMA INTEGRATO AZIENDALE</t>
  </si>
  <si>
    <t>Z892A84396</t>
  </si>
  <si>
    <t>acc 9442 + rate 12 da 7.079,00</t>
  </si>
  <si>
    <t>FT 723</t>
  </si>
  <si>
    <t>FT 1405</t>
  </si>
  <si>
    <t>FT 778</t>
  </si>
  <si>
    <t>FT 750</t>
  </si>
  <si>
    <t>FT 806 -NC</t>
  </si>
  <si>
    <t>FT 832</t>
  </si>
  <si>
    <t>FT 884</t>
  </si>
  <si>
    <t>FT 918</t>
  </si>
  <si>
    <t>FT 976</t>
  </si>
  <si>
    <t>FT 1009</t>
  </si>
  <si>
    <t>FT 1088</t>
  </si>
  <si>
    <t>FT 1114</t>
  </si>
  <si>
    <t>FT 1131</t>
  </si>
  <si>
    <t>FT 1155</t>
  </si>
  <si>
    <t>FT 1199</t>
  </si>
  <si>
    <t>FT 1243</t>
  </si>
  <si>
    <t>ZAA296DE5E</t>
  </si>
  <si>
    <t>FT 1285</t>
  </si>
  <si>
    <t>FT 1330</t>
  </si>
  <si>
    <t>DUPLICAZIONE CARTE CIRCOLAZIONE - REVISIONE</t>
  </si>
  <si>
    <t>RECUPERO SMALTIMENTO CER 20 01 39 PLASTICA</t>
  </si>
  <si>
    <t>TRASPORTO E SMALTIMENTO 200138 CDR VELLETRI LOTTO 2 - LEGNO</t>
  </si>
  <si>
    <t>FT 404-</t>
  </si>
  <si>
    <t>TRASPORTO E SMALTIMENTO 200201 CDR VELLETRI LOTTO 3 - BIODEGRADABILI</t>
  </si>
  <si>
    <t>TRASPORTO E SMALTIMENTO 200307 CDR VELLETRI LOTTO 4 - INGOMBRANTI</t>
  </si>
  <si>
    <t>FT 404-447</t>
  </si>
  <si>
    <t>FT 404-448</t>
  </si>
  <si>
    <t>FT 444</t>
  </si>
  <si>
    <t>FT 609</t>
  </si>
  <si>
    <t>FT 1775</t>
  </si>
  <si>
    <t>FT 7666 -3230</t>
  </si>
  <si>
    <t>FT 489 PARZ</t>
  </si>
  <si>
    <t>FT 729</t>
  </si>
  <si>
    <t>FT 256</t>
  </si>
  <si>
    <t>AGGIORNATO AL 30/09/19</t>
  </si>
  <si>
    <t>ZA5290B568</t>
  </si>
  <si>
    <t>REVISIONE GRU</t>
  </si>
  <si>
    <t xml:space="preserve">IPI </t>
  </si>
  <si>
    <t>Z33296ABAA</t>
  </si>
  <si>
    <t>INTEGRAZIONE PACCHETTI PS</t>
  </si>
  <si>
    <t>ANTINFORTUNISTICA GIST</t>
  </si>
  <si>
    <t>ZCA299EE8B</t>
  </si>
  <si>
    <t>PIANTE E VASI</t>
  </si>
  <si>
    <t>Z9C2A943B5</t>
  </si>
  <si>
    <t>Z0D2A95BEA</t>
  </si>
  <si>
    <t>CARTA ASCIUGAMANI E IGIENICA</t>
  </si>
  <si>
    <t>SYSTEM HYGIENE</t>
  </si>
  <si>
    <t>Z442A95C08</t>
  </si>
  <si>
    <t>Z192AAAF73</t>
  </si>
  <si>
    <t>Z882AAB0EF</t>
  </si>
  <si>
    <t xml:space="preserve">SERVIZIO TRASPORTO CER 20 01 38 </t>
  </si>
  <si>
    <t>ALBA TRASPORTI</t>
  </si>
  <si>
    <t>MOBILI DA UFFICIO</t>
  </si>
  <si>
    <t>EVOSPACE</t>
  </si>
  <si>
    <t>Z412AABC31</t>
  </si>
  <si>
    <t>Z3E2AB2A2D</t>
  </si>
  <si>
    <t>Z662ABFCF9</t>
  </si>
  <si>
    <t>Z952ABFDE0</t>
  </si>
  <si>
    <r>
      <t xml:space="preserve">TRASPORTO E SMALTIMENTO 200138 CDR </t>
    </r>
    <r>
      <rPr>
        <b/>
        <sz val="9"/>
        <rFont val="Century Gothic"/>
        <family val="2"/>
      </rPr>
      <t>VELLETRI</t>
    </r>
    <r>
      <rPr>
        <sz val="9"/>
        <rFont val="Century Gothic"/>
        <family val="2"/>
      </rPr>
      <t xml:space="preserve"> LOTTO 2 - LEGNO</t>
    </r>
  </si>
  <si>
    <r>
      <t xml:space="preserve">TRASPORTO E SMALTIMENTO 200201 CDR </t>
    </r>
    <r>
      <rPr>
        <b/>
        <sz val="9"/>
        <rFont val="Century Gothic"/>
        <family val="2"/>
      </rPr>
      <t>VELLETRI</t>
    </r>
    <r>
      <rPr>
        <sz val="9"/>
        <rFont val="Century Gothic"/>
        <family val="2"/>
      </rPr>
      <t xml:space="preserve"> LOTTO 3 - BIODEGRADABILI</t>
    </r>
  </si>
  <si>
    <r>
      <t xml:space="preserve">TRASPORTO E SMALTIMENTO 200307 CDR </t>
    </r>
    <r>
      <rPr>
        <b/>
        <sz val="9"/>
        <rFont val="Century Gothic"/>
        <family val="2"/>
      </rPr>
      <t>VELLETRI</t>
    </r>
    <r>
      <rPr>
        <sz val="9"/>
        <rFont val="Century Gothic"/>
        <family val="2"/>
      </rPr>
      <t xml:space="preserve"> LOTTO 4 - INGOMBRANTI</t>
    </r>
  </si>
  <si>
    <t>Z872ACF906</t>
  </si>
  <si>
    <t>ZCD2ACF943</t>
  </si>
  <si>
    <t>INTERVENTO SU CENTRALINO</t>
  </si>
  <si>
    <t>Z092ACF961</t>
  </si>
  <si>
    <t>Z9B2ACF983</t>
  </si>
  <si>
    <t>Z742AD029C</t>
  </si>
  <si>
    <t>ZA12AD10B3</t>
  </si>
  <si>
    <t>Z182AD1108</t>
  </si>
  <si>
    <t>ZBD2AD1162</t>
  </si>
  <si>
    <t>ISPA</t>
  </si>
  <si>
    <t>ZD12AD323A</t>
  </si>
  <si>
    <t>Z732AD3262</t>
  </si>
  <si>
    <t>Z542ADC2FB</t>
  </si>
  <si>
    <t>LAVORI ELETTRICI VELLETRI</t>
  </si>
  <si>
    <t>ZDA2AE1629</t>
  </si>
  <si>
    <t>Z402AE16D0</t>
  </si>
  <si>
    <t>Z642AE17B1</t>
  </si>
  <si>
    <t>Z922AE1E35</t>
  </si>
  <si>
    <t>ZAB2AE25ED</t>
  </si>
  <si>
    <t>ZB92AE27BD</t>
  </si>
  <si>
    <t>Z582AE2811</t>
  </si>
  <si>
    <t>ZF82AE30E0</t>
  </si>
  <si>
    <t>Z7D2AE75B1</t>
  </si>
  <si>
    <t>RIPARAZIONE SOFFIONI/DECESPUGLIATORI</t>
  </si>
  <si>
    <t>ZB72AE8749</t>
  </si>
  <si>
    <t>Z282AEFCA3</t>
  </si>
  <si>
    <t>ZF22AF07F1</t>
  </si>
  <si>
    <t>SPESE DI RAPPRESENTANZA</t>
  </si>
  <si>
    <t>CAFFE DEL BARGELLO</t>
  </si>
  <si>
    <t>Z822AF392C</t>
  </si>
  <si>
    <t>SCOPE</t>
  </si>
  <si>
    <t>LE SCOPE DI NANNI</t>
  </si>
  <si>
    <t>ZBF2AF38F2</t>
  </si>
  <si>
    <t>ZE62AF38AC</t>
  </si>
  <si>
    <t>FILO DECESPUGLIATORE</t>
  </si>
  <si>
    <t>Z0A2AF3834</t>
  </si>
  <si>
    <t>Z082AF33BE</t>
  </si>
  <si>
    <t>PC PORTATILI</t>
  </si>
  <si>
    <t>7753747271</t>
  </si>
  <si>
    <t>SACCH LIT 110 RIFID VELLETRI</t>
  </si>
  <si>
    <t>Z032AEDA27</t>
  </si>
  <si>
    <t>MASTELLI LT 50 TARIP VELLETRI</t>
  </si>
  <si>
    <t>7754589946</t>
  </si>
  <si>
    <t>HARDWARE TARIP VELLETRI E LARIANO</t>
  </si>
  <si>
    <t>CANONE ANNUO ID BOX ALBANO E LARIANO</t>
  </si>
  <si>
    <t>Z9F2AEDB05</t>
  </si>
  <si>
    <t>ADDOBBI NATALIZI</t>
  </si>
  <si>
    <t>Z4F2AE2990</t>
  </si>
  <si>
    <t>ZF22AF48A7</t>
  </si>
  <si>
    <t>CORSI CRONOTACHIGRAFO</t>
  </si>
  <si>
    <t>ZA32AE24C0</t>
  </si>
  <si>
    <t>Z802AE843A</t>
  </si>
  <si>
    <t>REALE MUTUA</t>
  </si>
  <si>
    <t>RCT/RCO</t>
  </si>
  <si>
    <t>Z852AFEE63</t>
  </si>
  <si>
    <t>Z9A2AFEE2A</t>
  </si>
  <si>
    <t>DB SERVICES SRLS</t>
  </si>
  <si>
    <t>INCARICO TECNICO SCIA</t>
  </si>
  <si>
    <t>INCARICO TECNICO SISTEMAZIONE URBANA</t>
  </si>
  <si>
    <t>CARTELLI DIVIETI</t>
  </si>
  <si>
    <t>Z582AFF6D9</t>
  </si>
  <si>
    <t>CARRELLI ECOLOGICI</t>
  </si>
  <si>
    <t>ECOPLAST 2000</t>
  </si>
  <si>
    <t>ZC62AFF61A</t>
  </si>
  <si>
    <t>CARTA A 4</t>
  </si>
  <si>
    <t>Z402AFC53D</t>
  </si>
  <si>
    <t>CONTENITORI IN CARTA</t>
  </si>
  <si>
    <t>ZDB2AFCADB</t>
  </si>
  <si>
    <t>Z0E2AFC482</t>
  </si>
  <si>
    <t>Z1A2AFBEEB</t>
  </si>
  <si>
    <t>MATERIALE CASSETTE PS E ARMADIETTI</t>
  </si>
  <si>
    <t>PROGRAMMA PAGHE</t>
  </si>
  <si>
    <t>Z322B09E12</t>
  </si>
  <si>
    <t>ZDF2B09E9E</t>
  </si>
  <si>
    <t>PC</t>
  </si>
  <si>
    <t>Z2C2B09E6A</t>
  </si>
  <si>
    <t>Z712B0E9E1</t>
  </si>
  <si>
    <t>Z582B16D63</t>
  </si>
  <si>
    <t>Z1B2B1708E</t>
  </si>
  <si>
    <t>Z042B1703D</t>
  </si>
  <si>
    <t>AUDIT SISTEMA AZIENDALE</t>
  </si>
  <si>
    <t>DASA RAEGISTER</t>
  </si>
  <si>
    <t>Z082B17056</t>
  </si>
  <si>
    <t xml:space="preserve">LAVORI ELETTRICI </t>
  </si>
  <si>
    <t>Z452B1701C</t>
  </si>
  <si>
    <t>ZF22B1BF18</t>
  </si>
  <si>
    <t xml:space="preserve">ADOVASIO PIERGIORGIO </t>
  </si>
  <si>
    <t>Z8B2B40E02</t>
  </si>
  <si>
    <t>CANONE SOFTWARE</t>
  </si>
  <si>
    <t>CONTINENTAL AUTOMOTIVE</t>
  </si>
  <si>
    <t>ZA82B4C845</t>
  </si>
  <si>
    <t>ZE22B4D7E7</t>
  </si>
  <si>
    <t>Z4A2B4E0F0</t>
  </si>
  <si>
    <t>ZD62B4C8E7</t>
  </si>
  <si>
    <t>Z712B4E1A5</t>
  </si>
  <si>
    <t>ZEE2B4E200</t>
  </si>
  <si>
    <t>ZB52B4E253</t>
  </si>
  <si>
    <t>Z582B4E2C0</t>
  </si>
  <si>
    <t>Z8B2B4E3C0</t>
  </si>
  <si>
    <t>ZA62B4E42A</t>
  </si>
  <si>
    <t>Z492B4E497</t>
  </si>
  <si>
    <t>Z522B4E50E</t>
  </si>
  <si>
    <t>LAURIA GROUP</t>
  </si>
  <si>
    <t>Z912B5FCCD</t>
  </si>
  <si>
    <t>Z0C2B5FF31</t>
  </si>
  <si>
    <t>Z352B60266</t>
  </si>
  <si>
    <t>Z952B6270F</t>
  </si>
  <si>
    <t>CARRELLATI PORTA A PORTA</t>
  </si>
  <si>
    <t>Z042B62732</t>
  </si>
  <si>
    <t>MASTELLI PORTA A PORTA</t>
  </si>
  <si>
    <t>MATTIUSSI ECOLOGIA</t>
  </si>
  <si>
    <t>Z602B6277B</t>
  </si>
  <si>
    <t>Z7E2B627B9</t>
  </si>
  <si>
    <t>INTERVENTO SU IMPIANTO TRATTAMENTO ACQUE</t>
  </si>
  <si>
    <t>Z022B6289E</t>
  </si>
  <si>
    <t>OMOLOGA IMPIANTO</t>
  </si>
  <si>
    <t>ZDD2B628D1</t>
  </si>
  <si>
    <t>CARRELLI E ARMADIETTI</t>
  </si>
  <si>
    <t>Z2F2B628FB</t>
  </si>
  <si>
    <t>Z662B62FF6</t>
  </si>
  <si>
    <t>MASTELLI PANNOLINI LARIANO</t>
  </si>
  <si>
    <t>ZB92B634AF</t>
  </si>
  <si>
    <t>CHIAVETTE USB</t>
  </si>
  <si>
    <t>ZCA2B649EF</t>
  </si>
  <si>
    <t>CONSULENZA FISCALE</t>
  </si>
  <si>
    <t>COPPOLA ANTONIA</t>
  </si>
  <si>
    <t>ZBB2B66449</t>
  </si>
  <si>
    <t>PRANZO AZIENDALE</t>
  </si>
  <si>
    <t>L'OASI</t>
  </si>
  <si>
    <t>Z962B672D3</t>
  </si>
  <si>
    <t>05160751003</t>
  </si>
  <si>
    <t>ZE62B67C9F</t>
  </si>
  <si>
    <t>MASSIMO RANIERI</t>
  </si>
  <si>
    <t>Z102B62878</t>
  </si>
  <si>
    <t xml:space="preserve">FARROTTI Arch. SIMONETTA </t>
  </si>
  <si>
    <t>Z08299E179</t>
  </si>
  <si>
    <t>ZEA2A5DD7C</t>
  </si>
  <si>
    <t>Z942A21BFF</t>
  </si>
  <si>
    <t>RSPP</t>
  </si>
  <si>
    <t>NOLEGGIO SPERIMENTALE  SPAZZATRICE</t>
  </si>
  <si>
    <t>MANUTENZIONE IMPIANTO LAVAGGIO E ACQUE PRIMA PIOGGIA</t>
  </si>
  <si>
    <t>ZAC2A9D04E</t>
  </si>
  <si>
    <t>ZFA2ACF9A0</t>
  </si>
  <si>
    <t>Z002AFF7A4</t>
  </si>
  <si>
    <t>ZA92B4997A</t>
  </si>
  <si>
    <t>Z8C2B5637B</t>
  </si>
  <si>
    <t>REPAS LUNCH</t>
  </si>
  <si>
    <t>13790641008</t>
  </si>
  <si>
    <t>06770231006</t>
  </si>
  <si>
    <t>DVSPGR72A29E456H</t>
  </si>
  <si>
    <t>10916591000</t>
  </si>
  <si>
    <t>05477471212</t>
  </si>
  <si>
    <t>01973400599</t>
  </si>
  <si>
    <t>10435001002</t>
  </si>
  <si>
    <t>08707061001</t>
  </si>
  <si>
    <t>05491681002</t>
  </si>
  <si>
    <t>07216650585</t>
  </si>
  <si>
    <t>06713500582</t>
  </si>
  <si>
    <t>02349090601</t>
  </si>
  <si>
    <t>11126581005</t>
  </si>
  <si>
    <t>05646371004</t>
  </si>
  <si>
    <t>00409920584</t>
  </si>
  <si>
    <t>RNR MSM 71A22 H501H</t>
  </si>
  <si>
    <t>FRTMRA61P17B266Y</t>
  </si>
  <si>
    <t>CPPNTN70S43F839V</t>
  </si>
  <si>
    <t>02448130167</t>
  </si>
  <si>
    <t>01873260606</t>
  </si>
  <si>
    <t>06704191003</t>
  </si>
  <si>
    <t>02809970599</t>
  </si>
  <si>
    <t>04898200581</t>
  </si>
  <si>
    <t>02636280790</t>
  </si>
  <si>
    <t>14749271004</t>
  </si>
  <si>
    <t>02629770583</t>
  </si>
  <si>
    <t>07533541210</t>
  </si>
  <si>
    <t>13132681001</t>
  </si>
  <si>
    <t>00100920602</t>
  </si>
  <si>
    <t>07833430585</t>
  </si>
  <si>
    <t>00101750602</t>
  </si>
  <si>
    <t>02630900609</t>
  </si>
  <si>
    <t>08117401003</t>
  </si>
  <si>
    <t>01052760590</t>
  </si>
  <si>
    <t>05203240964</t>
  </si>
  <si>
    <t>04302211000</t>
  </si>
  <si>
    <t>07550690585</t>
  </si>
  <si>
    <t>10090361006</t>
  </si>
  <si>
    <t>06205961003</t>
  </si>
  <si>
    <t>03320090172</t>
  </si>
  <si>
    <t>08383941005</t>
  </si>
  <si>
    <t>02820840607</t>
  </si>
  <si>
    <t>CSTFRZ81M15L719V</t>
  </si>
  <si>
    <t>01216850543</t>
  </si>
  <si>
    <t>07134461008</t>
  </si>
  <si>
    <t>03272351218</t>
  </si>
  <si>
    <t>00614130128</t>
  </si>
  <si>
    <t>  05760021005</t>
  </si>
  <si>
    <t xml:space="preserve"> 08662321002</t>
  </si>
  <si>
    <t>FRRSNT73B58D773R</t>
  </si>
  <si>
    <t>00875360018</t>
  </si>
  <si>
    <t>01453390591</t>
  </si>
  <si>
    <t>01100130226</t>
  </si>
  <si>
    <t>02262330513</t>
  </si>
  <si>
    <t>12426431008</t>
  </si>
  <si>
    <t>03169660190</t>
  </si>
  <si>
    <t>14704551002</t>
  </si>
  <si>
    <t>03806020404</t>
  </si>
  <si>
    <t>01695130599</t>
  </si>
  <si>
    <t>02165470606</t>
  </si>
  <si>
    <t>06113160482</t>
  </si>
  <si>
    <t>13596391006</t>
  </si>
  <si>
    <t>11626661000</t>
  </si>
  <si>
    <t>MZZMRA63C07L719U</t>
  </si>
  <si>
    <t>09546841009</t>
  </si>
  <si>
    <t>05224701002</t>
  </si>
  <si>
    <t>12163661007</t>
  </si>
  <si>
    <t>02222360998</t>
  </si>
  <si>
    <t> 01866270596</t>
  </si>
  <si>
    <t xml:space="preserve"> 01973900838</t>
  </si>
  <si>
    <t xml:space="preserve"> 09147251004</t>
  </si>
  <si>
    <t>14983261000</t>
  </si>
  <si>
    <t>09572791003</t>
  </si>
  <si>
    <t>11852041000</t>
  </si>
  <si>
    <t>12032011004</t>
  </si>
  <si>
    <t>02687640595</t>
  </si>
  <si>
    <t>04694290281</t>
  </si>
  <si>
    <t>04994261008</t>
  </si>
  <si>
    <t>03347871208</t>
  </si>
  <si>
    <t>03913750588</t>
  </si>
  <si>
    <t>05708521009</t>
  </si>
  <si>
    <t>RMTGNN70A18H096N</t>
  </si>
  <si>
    <t>05203201008</t>
  </si>
  <si>
    <t>VRENT</t>
  </si>
  <si>
    <t>01442160626</t>
  </si>
  <si>
    <t>FRL NDR 68M05 H501P</t>
  </si>
  <si>
    <t>03018840599</t>
  </si>
  <si>
    <t>08455841216</t>
  </si>
  <si>
    <t>12965231009</t>
  </si>
  <si>
    <t>02712230180</t>
  </si>
  <si>
    <t>00825330285</t>
  </si>
  <si>
    <t>06776870583</t>
  </si>
  <si>
    <t>MLENTN58T19E206D</t>
  </si>
  <si>
    <t>15283971008</t>
  </si>
  <si>
    <t>05566471008</t>
  </si>
  <si>
    <t>CRRFNC86H01C858O</t>
  </si>
  <si>
    <t>BRNLDA52T63L182R</t>
  </si>
  <si>
    <t>LDRLSM71M31E958I</t>
  </si>
  <si>
    <t>03912150483</t>
  </si>
  <si>
    <t>02865100594</t>
  </si>
  <si>
    <t xml:space="preserve"> 01879430591</t>
  </si>
  <si>
    <t>00051570893</t>
  </si>
  <si>
    <t>07630351000</t>
  </si>
  <si>
    <t>07575950584</t>
  </si>
  <si>
    <t>01830560387</t>
  </si>
  <si>
    <t>33 440953859</t>
  </si>
  <si>
    <t>03605181001</t>
  </si>
  <si>
    <t>02669460608</t>
  </si>
  <si>
    <t>03359340548</t>
  </si>
  <si>
    <t>07664231219</t>
  </si>
  <si>
    <t>03513850366</t>
  </si>
  <si>
    <t>01119590592</t>
  </si>
  <si>
    <t>10720081008</t>
  </si>
  <si>
    <t>LNUSRGG4B05D869Q</t>
  </si>
  <si>
    <t xml:space="preserve">03385390103 </t>
  </si>
  <si>
    <t>RSSLRA60S42A006F</t>
  </si>
  <si>
    <t>04751820285</t>
  </si>
  <si>
    <t>11324801007</t>
  </si>
  <si>
    <t>CPRGPP83C24H501G</t>
  </si>
  <si>
    <t>13244421007</t>
  </si>
  <si>
    <t>03412690285</t>
  </si>
  <si>
    <t>06064670588</t>
  </si>
  <si>
    <t>01314900596</t>
  </si>
  <si>
    <t>07093190580</t>
  </si>
  <si>
    <t>00876320409</t>
  </si>
  <si>
    <t>PZZGPP59L13L120T</t>
  </si>
  <si>
    <t>SRGLSN68D04H501J</t>
  </si>
  <si>
    <t>CFLRRT63P09H501Q</t>
  </si>
  <si>
    <t>CPRPCR44R24E648J</t>
  </si>
  <si>
    <t>05632441001</t>
  </si>
  <si>
    <t>FNTLRT78E07L719X</t>
  </si>
  <si>
    <t>08122660585</t>
  </si>
  <si>
    <t>PLMLSS82R67L719T</t>
  </si>
  <si>
    <t>ZCCNDR81M31L719C</t>
  </si>
  <si>
    <t>DMRPRZ57L46L719M</t>
  </si>
  <si>
    <t>RNRMSM71A22H501H</t>
  </si>
  <si>
    <t>FT 158+275+388+449</t>
  </si>
  <si>
    <t>revocati ordini</t>
  </si>
  <si>
    <t>SMALTIMENTO 200131 ALBANO</t>
  </si>
  <si>
    <t>farmaci albano</t>
  </si>
  <si>
    <t>INSTALLAZIONE E LICENZA PROGRAMMA</t>
  </si>
  <si>
    <t>PROROGA DA OTT2020 A GIU2021</t>
  </si>
  <si>
    <t>AGGIORNATO AL 30/09/21</t>
  </si>
  <si>
    <t>SI</t>
  </si>
  <si>
    <t>30185 PRESUNTUVO</t>
  </si>
  <si>
    <t>FATTURATO 38.839,58</t>
  </si>
  <si>
    <t>23072 FATTURATO</t>
  </si>
  <si>
    <t xml:space="preserve">9938 PRESUNTIVO </t>
  </si>
  <si>
    <t>48964,08 FATTURATO</t>
  </si>
  <si>
    <t>33000 PRESUNTIVO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</si>
</sst>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&quot;€&quot;\ #,##0.00"/>
    <numFmt numFmtId="172" formatCode="&quot;€&quot;\ #,##0.000"/>
    <numFmt numFmtId="173" formatCode="[$-F800]dddd\,\ mmmm\ dd\,\ yyyy"/>
    <numFmt numFmtId="174" formatCode="yyyy\-mm\-dd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mmm\-yyyy"/>
    <numFmt numFmtId="180" formatCode="&quot;Attivo&quot;;&quot;Attivo&quot;;&quot;Inattivo&quot;"/>
    <numFmt numFmtId="181" formatCode="#,##0\ [$€-1];[Red]\-#,##0\ [$€-1]"/>
    <numFmt numFmtId="182" formatCode="0.0000"/>
    <numFmt numFmtId="183" formatCode="0.000"/>
    <numFmt numFmtId="184" formatCode="0.0"/>
  </numFmts>
  <fonts count="96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7"/>
      <color indexed="8"/>
      <name val="Century Gothic"/>
      <family val="2"/>
    </font>
    <font>
      <b/>
      <sz val="8"/>
      <color indexed="8"/>
      <name val="Calibri"/>
      <family val="2"/>
    </font>
    <font>
      <b/>
      <sz val="11"/>
      <name val="Arial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9"/>
      <color indexed="10"/>
      <name val="Century Gothic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entury Gothic"/>
      <family val="2"/>
    </font>
    <font>
      <sz val="14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63"/>
      <name val="Lato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sz val="11"/>
      <color indexed="63"/>
      <name val="Arial"/>
      <family val="2"/>
    </font>
    <font>
      <sz val="12"/>
      <color indexed="63"/>
      <name val="Arial"/>
      <family val="2"/>
    </font>
    <font>
      <sz val="12"/>
      <color indexed="8"/>
      <name val="Tahoma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Verdana"/>
      <family val="2"/>
    </font>
    <font>
      <b/>
      <sz val="12"/>
      <color rgb="FF000000"/>
      <name val="Times New Roman"/>
      <family val="1"/>
    </font>
    <font>
      <sz val="10"/>
      <color rgb="FF474747"/>
      <name val="Arial"/>
      <family val="2"/>
    </font>
    <font>
      <sz val="11"/>
      <color rgb="FF000000"/>
      <name val="Calibri"/>
      <family val="2"/>
    </font>
    <font>
      <sz val="12"/>
      <color rgb="FF222222"/>
      <name val="Arial"/>
      <family val="2"/>
    </font>
    <font>
      <sz val="10"/>
      <color rgb="FFFF0000"/>
      <name val="Arial"/>
      <family val="2"/>
    </font>
    <font>
      <sz val="8"/>
      <color rgb="FF545454"/>
      <name val="Arial"/>
      <family val="2"/>
    </font>
    <font>
      <sz val="11"/>
      <color rgb="FF545454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Tahoma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rgb="FF333333"/>
      <name val="Lato"/>
      <family val="2"/>
    </font>
    <font>
      <sz val="8"/>
      <color rgb="FF00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1" applyNumberFormat="0" applyAlignment="0" applyProtection="0"/>
    <xf numFmtId="0" fontId="63" fillId="0" borderId="2" applyNumberFormat="0" applyFill="0" applyAlignment="0" applyProtection="0"/>
    <xf numFmtId="0" fontId="64" fillId="20" borderId="3" applyNumberFormat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0" fillId="29" borderId="4" applyNumberFormat="0" applyFont="0" applyAlignment="0" applyProtection="0"/>
    <xf numFmtId="0" fontId="67" fillId="19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0" borderId="0" applyNumberFormat="0" applyBorder="0" applyAlignment="0" applyProtection="0"/>
    <xf numFmtId="0" fontId="76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174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6" fillId="0" borderId="12" xfId="36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 quotePrefix="1">
      <alignment horizontal="center" vertical="center" wrapText="1"/>
      <protection locked="0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  <xf numFmtId="49" fontId="16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17" fillId="32" borderId="13" xfId="0" applyFont="1" applyFill="1" applyBorder="1" applyAlignment="1">
      <alignment horizontal="center" vertical="center"/>
    </xf>
    <xf numFmtId="0" fontId="17" fillId="29" borderId="1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49" fontId="20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 wrapText="1"/>
    </xf>
    <xf numFmtId="49" fontId="22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/>
    </xf>
    <xf numFmtId="0" fontId="22" fillId="0" borderId="0" xfId="0" applyFont="1" applyAlignment="1">
      <alignment horizontal="center" wrapText="1"/>
    </xf>
    <xf numFmtId="49" fontId="3" fillId="0" borderId="0" xfId="0" applyNumberFormat="1" applyFont="1" applyAlignment="1" applyProtection="1" quotePrefix="1">
      <alignment horizontal="center" vertical="center" wrapText="1"/>
      <protection locked="0"/>
    </xf>
    <xf numFmtId="171" fontId="3" fillId="0" borderId="0" xfId="0" applyNumberFormat="1" applyFont="1" applyAlignment="1" applyProtection="1">
      <alignment horizontal="center" vertical="center" wrapText="1"/>
      <protection locked="0"/>
    </xf>
    <xf numFmtId="49" fontId="23" fillId="0" borderId="0" xfId="0" applyNumberFormat="1" applyFont="1" applyAlignment="1" applyProtection="1">
      <alignment horizontal="center" vertical="center" wrapText="1"/>
      <protection locked="0"/>
    </xf>
    <xf numFmtId="49" fontId="24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/>
    </xf>
    <xf numFmtId="49" fontId="10" fillId="33" borderId="0" xfId="0" applyNumberFormat="1" applyFont="1" applyFill="1" applyAlignment="1" applyProtection="1">
      <alignment horizontal="center" vertical="center" wrapText="1"/>
      <protection locked="0"/>
    </xf>
    <xf numFmtId="0" fontId="25" fillId="0" borderId="12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9" fontId="24" fillId="0" borderId="0" xfId="0" applyNumberFormat="1" applyFont="1" applyFill="1" applyAlignment="1" applyProtection="1">
      <alignment horizontal="center" vertical="center" wrapText="1"/>
      <protection locked="0"/>
    </xf>
    <xf numFmtId="49" fontId="13" fillId="0" borderId="0" xfId="0" applyNumberFormat="1" applyFont="1" applyFill="1" applyAlignment="1" applyProtection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horizontal="left" vertical="center" wrapText="1"/>
      <protection locked="0"/>
    </xf>
    <xf numFmtId="49" fontId="15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49" fontId="20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14" fontId="3" fillId="0" borderId="0" xfId="0" applyNumberFormat="1" applyFont="1" applyFill="1" applyAlignment="1" applyProtection="1">
      <alignment horizontal="center" vertical="center" wrapText="1"/>
      <protection locked="0"/>
    </xf>
    <xf numFmtId="4" fontId="3" fillId="29" borderId="0" xfId="0" applyNumberFormat="1" applyFont="1" applyFill="1" applyAlignment="1" applyProtection="1">
      <alignment horizontal="center" vertical="center" wrapText="1"/>
      <protection locked="0"/>
    </xf>
    <xf numFmtId="4" fontId="3" fillId="32" borderId="0" xfId="0" applyNumberFormat="1" applyFont="1" applyFill="1" applyAlignment="1" applyProtection="1">
      <alignment horizontal="center" vertical="center" wrapText="1"/>
      <protection locked="0"/>
    </xf>
    <xf numFmtId="0" fontId="20" fillId="33" borderId="0" xfId="0" applyFont="1" applyFill="1" applyAlignment="1" applyProtection="1">
      <alignment horizontal="center" vertical="center" wrapText="1"/>
      <protection locked="0"/>
    </xf>
    <xf numFmtId="49" fontId="20" fillId="33" borderId="0" xfId="0" applyNumberFormat="1" applyFont="1" applyFill="1" applyAlignment="1" applyProtection="1">
      <alignment horizontal="center" vertical="center" wrapText="1"/>
      <protection locked="0"/>
    </xf>
    <xf numFmtId="49" fontId="13" fillId="33" borderId="0" xfId="0" applyNumberFormat="1" applyFont="1" applyFill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49" fontId="14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24" fillId="34" borderId="0" xfId="0" applyNumberFormat="1" applyFont="1" applyFill="1" applyAlignment="1" applyProtection="1">
      <alignment horizontal="center" vertical="center" wrapText="1"/>
      <protection locked="0"/>
    </xf>
    <xf numFmtId="171" fontId="3" fillId="32" borderId="0" xfId="0" applyNumberFormat="1" applyFont="1" applyFill="1" applyAlignment="1" applyProtection="1">
      <alignment horizontal="center" vertical="center" wrapText="1"/>
      <protection locked="0"/>
    </xf>
    <xf numFmtId="171" fontId="1" fillId="32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13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4" fontId="3" fillId="35" borderId="0" xfId="0" applyNumberFormat="1" applyFont="1" applyFill="1" applyAlignment="1" applyProtection="1">
      <alignment horizontal="center" vertical="center" wrapText="1"/>
      <protection locked="0"/>
    </xf>
    <xf numFmtId="14" fontId="3" fillId="35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3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77" fillId="0" borderId="0" xfId="0" applyFont="1" applyAlignment="1">
      <alignment/>
    </xf>
    <xf numFmtId="0" fontId="0" fillId="29" borderId="0" xfId="0" applyFont="1" applyFill="1" applyAlignment="1">
      <alignment horizontal="center"/>
    </xf>
    <xf numFmtId="0" fontId="78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 applyProtection="1">
      <alignment vertical="center" wrapText="1"/>
      <protection locked="0"/>
    </xf>
    <xf numFmtId="49" fontId="3" fillId="35" borderId="0" xfId="0" applyNumberFormat="1" applyFont="1" applyFill="1" applyAlignment="1" applyProtection="1">
      <alignment horizontal="center" vertical="center" wrapText="1"/>
      <protection locked="0"/>
    </xf>
    <xf numFmtId="49" fontId="10" fillId="35" borderId="0" xfId="0" applyNumberFormat="1" applyFont="1" applyFill="1" applyAlignment="1" applyProtection="1">
      <alignment horizontal="center" vertical="center" wrapText="1"/>
      <protection locked="0"/>
    </xf>
    <xf numFmtId="174" fontId="3" fillId="0" borderId="0" xfId="0" applyNumberFormat="1" applyFont="1" applyFill="1" applyAlignment="1" applyProtection="1">
      <alignment horizontal="center" vertical="center" wrapText="1"/>
      <protection locked="0"/>
    </xf>
    <xf numFmtId="171" fontId="3" fillId="0" borderId="0" xfId="0" applyNumberFormat="1" applyFont="1" applyFill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171" fontId="0" fillId="0" borderId="0" xfId="0" applyNumberFormat="1" applyAlignment="1">
      <alignment/>
    </xf>
    <xf numFmtId="49" fontId="0" fillId="0" borderId="0" xfId="48" applyNumberFormat="1">
      <alignment/>
      <protection/>
    </xf>
    <xf numFmtId="49" fontId="10" fillId="0" borderId="0" xfId="48" applyNumberFormat="1" applyFont="1" applyAlignment="1" applyProtection="1">
      <alignment horizontal="center" vertical="center" wrapText="1"/>
      <protection locked="0"/>
    </xf>
    <xf numFmtId="49" fontId="0" fillId="0" borderId="0" xfId="48" applyNumberFormat="1" applyProtection="1">
      <alignment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49" fontId="13" fillId="0" borderId="0" xfId="48" applyNumberFormat="1" applyFont="1" applyFill="1" applyAlignment="1" applyProtection="1">
      <alignment horizontal="center" vertical="center" wrapText="1"/>
      <protection locked="0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49" fontId="23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48" applyNumberFormat="1" applyFont="1" applyFill="1" applyAlignment="1" applyProtection="1" quotePrefix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left" vertical="center" wrapText="1"/>
      <protection locked="0"/>
    </xf>
    <xf numFmtId="49" fontId="13" fillId="0" borderId="0" xfId="48" applyNumberFormat="1" applyFont="1" applyFill="1" applyAlignment="1" applyProtection="1" quotePrefix="1">
      <alignment horizontal="center" vertical="center" wrapText="1"/>
      <protection locked="0"/>
    </xf>
    <xf numFmtId="49" fontId="14" fillId="0" borderId="0" xfId="48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79" fillId="0" borderId="0" xfId="48" applyFont="1" applyFill="1" applyAlignment="1">
      <alignment horizontal="center"/>
      <protection/>
    </xf>
    <xf numFmtId="0" fontId="80" fillId="0" borderId="0" xfId="48" applyFont="1" applyFill="1" applyAlignment="1">
      <alignment horizontal="center"/>
      <protection/>
    </xf>
    <xf numFmtId="0" fontId="81" fillId="0" borderId="0" xfId="48" applyFont="1" applyFill="1">
      <alignment/>
      <protection/>
    </xf>
    <xf numFmtId="0" fontId="80" fillId="0" borderId="0" xfId="48" applyFont="1" applyFill="1" applyAlignment="1" quotePrefix="1">
      <alignment horizontal="center"/>
      <protection/>
    </xf>
    <xf numFmtId="0" fontId="81" fillId="0" borderId="0" xfId="48" applyFont="1" applyFill="1" applyAlignment="1" quotePrefix="1">
      <alignment horizontal="center"/>
      <protection/>
    </xf>
    <xf numFmtId="0" fontId="82" fillId="0" borderId="0" xfId="0" applyFont="1" applyFill="1" applyAlignment="1">
      <alignment/>
    </xf>
    <xf numFmtId="49" fontId="10" fillId="0" borderId="0" xfId="48" applyNumberFormat="1" applyFont="1" applyFill="1" applyAlignment="1" applyProtection="1">
      <alignment horizontal="center" vertical="center" wrapText="1"/>
      <protection locked="0"/>
    </xf>
    <xf numFmtId="49" fontId="3" fillId="0" borderId="0" xfId="48" applyNumberFormat="1" applyFont="1" applyFill="1" applyAlignment="1" applyProtection="1">
      <alignment horizontal="center" vertical="center" wrapText="1"/>
      <protection locked="0"/>
    </xf>
    <xf numFmtId="0" fontId="83" fillId="0" borderId="0" xfId="48" applyFont="1" applyFill="1" applyAlignment="1">
      <alignment horizontal="center"/>
      <protection/>
    </xf>
    <xf numFmtId="0" fontId="84" fillId="0" borderId="0" xfId="48" applyFont="1" applyFill="1" applyAlignment="1">
      <alignment horizontal="center"/>
      <protection/>
    </xf>
    <xf numFmtId="49" fontId="29" fillId="0" borderId="0" xfId="48" applyNumberFormat="1" applyFont="1" applyFill="1" applyAlignment="1" applyProtection="1">
      <alignment horizontal="center" vertical="center" wrapText="1"/>
      <protection locked="0"/>
    </xf>
    <xf numFmtId="0" fontId="85" fillId="0" borderId="0" xfId="48" applyFont="1" applyFill="1" applyAlignment="1">
      <alignment horizontal="center"/>
      <protection/>
    </xf>
    <xf numFmtId="0" fontId="86" fillId="0" borderId="0" xfId="48" applyFont="1" applyFill="1" applyAlignment="1">
      <alignment horizontal="center"/>
      <protection/>
    </xf>
    <xf numFmtId="0" fontId="86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0" fontId="87" fillId="0" borderId="0" xfId="48" applyFont="1" applyFill="1" applyAlignment="1">
      <alignment horizontal="center"/>
      <protection/>
    </xf>
    <xf numFmtId="0" fontId="88" fillId="0" borderId="0" xfId="48" applyFont="1" applyFill="1" applyAlignment="1">
      <alignment horizontal="center"/>
      <protection/>
    </xf>
    <xf numFmtId="0" fontId="89" fillId="0" borderId="0" xfId="48" applyFont="1" applyFill="1" applyAlignment="1">
      <alignment horizontal="center"/>
      <protection/>
    </xf>
    <xf numFmtId="0" fontId="83" fillId="0" borderId="0" xfId="48" applyFont="1" applyFill="1" applyAlignment="1" quotePrefix="1">
      <alignment horizontal="center"/>
      <protection/>
    </xf>
    <xf numFmtId="0" fontId="84" fillId="0" borderId="0" xfId="48" applyFont="1" applyFill="1" applyAlignment="1" quotePrefix="1">
      <alignment horizontal="center"/>
      <protection/>
    </xf>
    <xf numFmtId="0" fontId="90" fillId="0" borderId="0" xfId="48" applyFont="1" applyFill="1" applyAlignment="1">
      <alignment horizontal="center" vertical="center" wrapText="1"/>
      <protection/>
    </xf>
    <xf numFmtId="0" fontId="91" fillId="0" borderId="0" xfId="48" applyFont="1" applyFill="1" applyAlignment="1">
      <alignment horizontal="center" vertical="center" wrapText="1"/>
      <protection/>
    </xf>
    <xf numFmtId="0" fontId="92" fillId="0" borderId="0" xfId="48" applyFont="1" applyFill="1" applyAlignment="1">
      <alignment horizontal="center"/>
      <protection/>
    </xf>
    <xf numFmtId="0" fontId="93" fillId="0" borderId="0" xfId="48" applyFont="1" applyFill="1">
      <alignment/>
      <protection/>
    </xf>
    <xf numFmtId="0" fontId="94" fillId="0" borderId="0" xfId="48" applyFont="1" applyFill="1" applyAlignment="1">
      <alignment horizontal="center"/>
      <protection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261</xdr:row>
      <xdr:rowOff>0</xdr:rowOff>
    </xdr:from>
    <xdr:to>
      <xdr:col>0</xdr:col>
      <xdr:colOff>9525</xdr:colOff>
      <xdr:row>261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6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264</xdr:row>
      <xdr:rowOff>0</xdr:rowOff>
    </xdr:from>
    <xdr:to>
      <xdr:col>0</xdr:col>
      <xdr:colOff>9525</xdr:colOff>
      <xdr:row>264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2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265</xdr:row>
      <xdr:rowOff>0</xdr:rowOff>
    </xdr:from>
    <xdr:to>
      <xdr:col>0</xdr:col>
      <xdr:colOff>9525</xdr:colOff>
      <xdr:row>265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0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263</xdr:row>
      <xdr:rowOff>0</xdr:rowOff>
    </xdr:from>
    <xdr:to>
      <xdr:col>0</xdr:col>
      <xdr:colOff>9525</xdr:colOff>
      <xdr:row>263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9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lscambiente.i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14" customFormat="1" ht="47.25">
      <c r="A1" s="19" t="s">
        <v>31</v>
      </c>
      <c r="B1" s="20" t="s">
        <v>32</v>
      </c>
      <c r="C1" s="20" t="s">
        <v>33</v>
      </c>
      <c r="D1" s="20" t="s">
        <v>40</v>
      </c>
      <c r="E1" s="20" t="s">
        <v>34</v>
      </c>
      <c r="F1" s="20" t="s">
        <v>35</v>
      </c>
      <c r="G1" s="20" t="s">
        <v>36</v>
      </c>
      <c r="H1" s="20" t="s">
        <v>37</v>
      </c>
    </row>
    <row r="2" spans="1:8" ht="44.25" customHeight="1">
      <c r="A2" s="21" t="s">
        <v>38</v>
      </c>
      <c r="B2" s="21" t="s">
        <v>41</v>
      </c>
      <c r="C2" s="22"/>
      <c r="D2" s="21" t="s">
        <v>42</v>
      </c>
      <c r="E2" s="22"/>
      <c r="F2" s="21">
        <v>2018</v>
      </c>
      <c r="G2" s="23" t="s">
        <v>44</v>
      </c>
      <c r="H2" s="21" t="s">
        <v>39</v>
      </c>
    </row>
  </sheetData>
  <sheetProtection/>
  <hyperlinks>
    <hyperlink ref="G2" r:id="rId1" display="www.volscambiente.it"/>
  </hyperlinks>
  <printOptions/>
  <pageMargins left="0.75" right="0.75" top="1" bottom="1" header="0.5" footer="0.5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X685"/>
  <sheetViews>
    <sheetView zoomScalePageLayoutView="0" workbookViewId="0" topLeftCell="A1">
      <pane ySplit="1" topLeftCell="A128" activePane="bottomLeft" state="frozen"/>
      <selection pane="topLeft" activeCell="A1" sqref="A1"/>
      <selection pane="bottomLeft" activeCell="A140" sqref="A140"/>
    </sheetView>
  </sheetViews>
  <sheetFormatPr defaultColWidth="9.140625" defaultRowHeight="12.75"/>
  <cols>
    <col min="1" max="1" width="14.57421875" style="3" bestFit="1" customWidth="1"/>
    <col min="2" max="2" width="11.57421875" style="3" hidden="1" customWidth="1"/>
    <col min="3" max="3" width="16.140625" style="3" hidden="1" customWidth="1"/>
    <col min="4" max="4" width="36.8515625" style="0" customWidth="1"/>
    <col min="5" max="5" width="26.28125" style="3" customWidth="1"/>
    <col min="6" max="6" width="11.421875" style="1" hidden="1" customWidth="1"/>
    <col min="7" max="7" width="19.57421875" style="43" hidden="1" customWidth="1"/>
    <col min="8" max="8" width="17.00390625" style="3" hidden="1" customWidth="1"/>
    <col min="9" max="9" width="12.28125" style="3" hidden="1" customWidth="1"/>
    <col min="10" max="10" width="20.7109375" style="49" hidden="1" customWidth="1"/>
    <col min="11" max="11" width="10.00390625" style="1" hidden="1" customWidth="1"/>
    <col min="12" max="12" width="16.28125" style="1" hidden="1" customWidth="1"/>
    <col min="13" max="13" width="17.28125" style="35" customWidth="1"/>
    <col min="14" max="14" width="8.421875" style="3" customWidth="1"/>
    <col min="15" max="15" width="20.421875" style="29" customWidth="1"/>
    <col min="16" max="16" width="18.7109375" style="0" customWidth="1"/>
    <col min="17" max="17" width="17.140625" style="0" customWidth="1"/>
    <col min="18" max="18" width="17.00390625" style="0" customWidth="1"/>
    <col min="19" max="19" width="22.00390625" style="0" customWidth="1"/>
    <col min="20" max="20" width="27.28125" style="29" customWidth="1"/>
    <col min="22" max="22" width="27.421875" style="0" customWidth="1"/>
    <col min="23" max="23" width="18.57421875" style="0" customWidth="1"/>
    <col min="24" max="24" width="36.28125" style="0" customWidth="1"/>
  </cols>
  <sheetData>
    <row r="1" spans="1:22" ht="84.75" customHeight="1" thickBot="1">
      <c r="A1" s="13" t="s">
        <v>0</v>
      </c>
      <c r="B1" s="24" t="s">
        <v>45</v>
      </c>
      <c r="C1" s="24" t="s">
        <v>54</v>
      </c>
      <c r="D1" s="24" t="s">
        <v>47</v>
      </c>
      <c r="E1" s="24" t="s">
        <v>55</v>
      </c>
      <c r="F1" s="38" t="s">
        <v>58</v>
      </c>
      <c r="G1" s="38" t="s">
        <v>59</v>
      </c>
      <c r="H1" s="24" t="s">
        <v>46</v>
      </c>
      <c r="I1" s="24" t="s">
        <v>66</v>
      </c>
      <c r="J1" s="24" t="s">
        <v>48</v>
      </c>
      <c r="K1" s="38" t="s">
        <v>68</v>
      </c>
      <c r="L1" s="38" t="s">
        <v>69</v>
      </c>
      <c r="M1" s="24" t="s">
        <v>49</v>
      </c>
      <c r="N1" s="24" t="s">
        <v>50</v>
      </c>
      <c r="O1" s="24" t="s">
        <v>51</v>
      </c>
      <c r="P1" s="24" t="s">
        <v>52</v>
      </c>
      <c r="Q1" s="24" t="s">
        <v>56</v>
      </c>
      <c r="R1" s="24" t="s">
        <v>57</v>
      </c>
      <c r="S1" s="24" t="s">
        <v>53</v>
      </c>
      <c r="U1" s="37" t="s">
        <v>406</v>
      </c>
      <c r="V1" s="36" t="s">
        <v>407</v>
      </c>
    </row>
    <row r="2" spans="1:20" ht="27">
      <c r="A2" s="47" t="s">
        <v>73</v>
      </c>
      <c r="B2" s="25" t="s">
        <v>71</v>
      </c>
      <c r="C2" s="25" t="s">
        <v>72</v>
      </c>
      <c r="D2" s="18" t="s">
        <v>74</v>
      </c>
      <c r="E2" s="28" t="s">
        <v>24</v>
      </c>
      <c r="F2" s="39"/>
      <c r="G2" s="40"/>
      <c r="H2" s="33"/>
      <c r="I2" s="15"/>
      <c r="J2" s="15"/>
      <c r="K2" s="6"/>
      <c r="L2" s="40"/>
      <c r="M2" s="33"/>
      <c r="N2" s="15"/>
      <c r="O2" s="15" t="s">
        <v>75</v>
      </c>
      <c r="P2" s="65">
        <v>86</v>
      </c>
      <c r="Q2" s="26">
        <v>43467</v>
      </c>
      <c r="R2" s="26">
        <v>43469</v>
      </c>
      <c r="S2" s="65">
        <v>86</v>
      </c>
      <c r="T2" s="27" t="s">
        <v>415</v>
      </c>
    </row>
    <row r="3" spans="1:20" ht="27">
      <c r="A3" s="47" t="s">
        <v>80</v>
      </c>
      <c r="B3" s="25" t="s">
        <v>71</v>
      </c>
      <c r="C3" s="25" t="s">
        <v>72</v>
      </c>
      <c r="D3" s="8" t="s">
        <v>82</v>
      </c>
      <c r="E3" s="28" t="s">
        <v>27</v>
      </c>
      <c r="F3" s="39"/>
      <c r="G3" s="40"/>
      <c r="H3" s="32"/>
      <c r="I3" s="15"/>
      <c r="J3" s="15"/>
      <c r="K3" s="6"/>
      <c r="L3" s="40"/>
      <c r="M3" s="32"/>
      <c r="N3" s="5"/>
      <c r="O3" s="15" t="s">
        <v>81</v>
      </c>
      <c r="P3" s="65">
        <v>5446.04</v>
      </c>
      <c r="Q3" s="26">
        <v>43102</v>
      </c>
      <c r="R3" s="26">
        <v>43108</v>
      </c>
      <c r="S3" s="65">
        <v>5446.04</v>
      </c>
      <c r="T3" s="27" t="s">
        <v>417</v>
      </c>
    </row>
    <row r="4" spans="1:20" ht="27">
      <c r="A4" s="47" t="s">
        <v>76</v>
      </c>
      <c r="B4" s="25" t="s">
        <v>71</v>
      </c>
      <c r="C4" s="25" t="s">
        <v>72</v>
      </c>
      <c r="D4" s="8" t="s">
        <v>77</v>
      </c>
      <c r="E4" s="28" t="s">
        <v>24</v>
      </c>
      <c r="F4" s="39"/>
      <c r="G4" s="40"/>
      <c r="H4" s="32"/>
      <c r="I4" s="15"/>
      <c r="J4" s="15"/>
      <c r="K4" s="6"/>
      <c r="L4" s="40"/>
      <c r="M4" s="32"/>
      <c r="N4" s="5"/>
      <c r="O4" s="15" t="s">
        <v>78</v>
      </c>
      <c r="P4" s="65">
        <v>535.48</v>
      </c>
      <c r="Q4" s="26">
        <v>43467</v>
      </c>
      <c r="R4" s="26">
        <v>43467</v>
      </c>
      <c r="S4" s="65">
        <v>535.48</v>
      </c>
      <c r="T4" s="27" t="s">
        <v>79</v>
      </c>
    </row>
    <row r="5" spans="1:20" ht="27">
      <c r="A5" s="47" t="s">
        <v>83</v>
      </c>
      <c r="B5" s="25" t="s">
        <v>71</v>
      </c>
      <c r="C5" s="25" t="s">
        <v>72</v>
      </c>
      <c r="D5" s="8" t="s">
        <v>84</v>
      </c>
      <c r="E5" s="28" t="s">
        <v>24</v>
      </c>
      <c r="F5" s="39"/>
      <c r="G5" s="40"/>
      <c r="H5" s="32"/>
      <c r="I5" s="15"/>
      <c r="J5" s="15"/>
      <c r="K5" s="6"/>
      <c r="L5" s="40"/>
      <c r="M5" s="32"/>
      <c r="N5" s="5"/>
      <c r="O5" s="15" t="s">
        <v>128</v>
      </c>
      <c r="P5" s="30">
        <v>588.8</v>
      </c>
      <c r="Q5" s="26">
        <v>43468</v>
      </c>
      <c r="R5" s="26">
        <v>43469</v>
      </c>
      <c r="S5" s="66"/>
      <c r="T5" s="27" t="s">
        <v>438</v>
      </c>
    </row>
    <row r="6" spans="1:20" ht="27">
      <c r="A6" s="47" t="s">
        <v>85</v>
      </c>
      <c r="B6" s="25" t="s">
        <v>71</v>
      </c>
      <c r="C6" s="25" t="s">
        <v>72</v>
      </c>
      <c r="D6" s="8" t="s">
        <v>82</v>
      </c>
      <c r="E6" s="28" t="s">
        <v>27</v>
      </c>
      <c r="F6" s="39"/>
      <c r="G6" s="40"/>
      <c r="H6" s="33"/>
      <c r="I6" s="15"/>
      <c r="J6" s="15"/>
      <c r="K6" s="6"/>
      <c r="L6" s="40"/>
      <c r="M6" s="33"/>
      <c r="N6" s="15"/>
      <c r="O6" s="15" t="s">
        <v>86</v>
      </c>
      <c r="P6" s="65">
        <v>23551.76</v>
      </c>
      <c r="Q6" s="26">
        <v>43468</v>
      </c>
      <c r="R6" s="26">
        <v>43468</v>
      </c>
      <c r="S6" s="65">
        <v>23551.76</v>
      </c>
      <c r="T6" s="27" t="s">
        <v>87</v>
      </c>
    </row>
    <row r="7" spans="1:20" ht="27">
      <c r="A7" s="47" t="s">
        <v>88</v>
      </c>
      <c r="B7" s="25" t="s">
        <v>71</v>
      </c>
      <c r="C7" s="25" t="s">
        <v>72</v>
      </c>
      <c r="D7" s="8" t="s">
        <v>127</v>
      </c>
      <c r="E7" s="28" t="s">
        <v>24</v>
      </c>
      <c r="F7" s="39"/>
      <c r="G7" s="40"/>
      <c r="H7" s="31"/>
      <c r="I7" s="15"/>
      <c r="J7" s="15"/>
      <c r="K7" s="6"/>
      <c r="L7" s="40"/>
      <c r="M7" s="31"/>
      <c r="O7" s="15" t="s">
        <v>90</v>
      </c>
      <c r="P7" s="65">
        <v>1152.98</v>
      </c>
      <c r="Q7" s="26">
        <v>43469</v>
      </c>
      <c r="R7" s="26">
        <v>43472</v>
      </c>
      <c r="S7" s="65">
        <v>1152.98</v>
      </c>
      <c r="T7" s="27" t="s">
        <v>339</v>
      </c>
    </row>
    <row r="8" spans="1:20" ht="27">
      <c r="A8" s="47" t="s">
        <v>91</v>
      </c>
      <c r="B8" s="25" t="s">
        <v>71</v>
      </c>
      <c r="C8" s="25" t="s">
        <v>72</v>
      </c>
      <c r="D8" s="8" t="s">
        <v>82</v>
      </c>
      <c r="E8" s="28" t="s">
        <v>27</v>
      </c>
      <c r="F8" s="39"/>
      <c r="G8" s="40"/>
      <c r="H8" s="32"/>
      <c r="I8" s="15"/>
      <c r="J8" s="15"/>
      <c r="K8" s="6"/>
      <c r="L8" s="40"/>
      <c r="M8" s="32"/>
      <c r="N8" s="5"/>
      <c r="O8" s="15" t="s">
        <v>81</v>
      </c>
      <c r="P8" s="65">
        <v>6684.93</v>
      </c>
      <c r="Q8" s="26">
        <v>43472</v>
      </c>
      <c r="R8" s="26">
        <v>43480</v>
      </c>
      <c r="S8" s="65">
        <v>6684.93</v>
      </c>
      <c r="T8" s="29" t="s">
        <v>418</v>
      </c>
    </row>
    <row r="9" spans="1:20" ht="28.5">
      <c r="A9" s="47" t="s">
        <v>93</v>
      </c>
      <c r="B9" s="25" t="s">
        <v>71</v>
      </c>
      <c r="C9" s="25" t="s">
        <v>72</v>
      </c>
      <c r="D9" s="8" t="s">
        <v>92</v>
      </c>
      <c r="E9" s="28" t="s">
        <v>24</v>
      </c>
      <c r="F9" s="39"/>
      <c r="G9" s="40"/>
      <c r="H9" s="33"/>
      <c r="I9" s="15"/>
      <c r="J9" s="15"/>
      <c r="K9" s="6"/>
      <c r="L9" s="40"/>
      <c r="M9" s="33"/>
      <c r="N9" s="15"/>
      <c r="O9" s="15" t="s">
        <v>342</v>
      </c>
      <c r="P9" s="30">
        <v>500</v>
      </c>
      <c r="Q9" s="26">
        <v>43472</v>
      </c>
      <c r="R9" s="26"/>
      <c r="S9" s="66"/>
      <c r="T9" s="27"/>
    </row>
    <row r="10" spans="1:20" ht="27">
      <c r="A10" s="47" t="s">
        <v>94</v>
      </c>
      <c r="B10" s="25" t="s">
        <v>71</v>
      </c>
      <c r="C10" s="25" t="s">
        <v>72</v>
      </c>
      <c r="D10" s="8" t="s">
        <v>95</v>
      </c>
      <c r="E10" s="28" t="s">
        <v>24</v>
      </c>
      <c r="F10" s="39"/>
      <c r="G10" s="40"/>
      <c r="H10" s="25"/>
      <c r="I10" s="17"/>
      <c r="J10" s="15"/>
      <c r="K10" s="6"/>
      <c r="L10" s="40"/>
      <c r="M10" s="25"/>
      <c r="N10" s="17"/>
      <c r="O10" s="15" t="s">
        <v>96</v>
      </c>
      <c r="P10" s="65">
        <v>312.55</v>
      </c>
      <c r="Q10" s="26">
        <v>43475</v>
      </c>
      <c r="R10" s="26">
        <v>43475</v>
      </c>
      <c r="S10" s="65">
        <v>312.55</v>
      </c>
      <c r="T10" s="29" t="s">
        <v>434</v>
      </c>
    </row>
    <row r="11" spans="1:19" ht="28.5">
      <c r="A11" s="47" t="s">
        <v>98</v>
      </c>
      <c r="B11" s="25" t="s">
        <v>71</v>
      </c>
      <c r="C11" s="25" t="s">
        <v>72</v>
      </c>
      <c r="D11" s="8" t="s">
        <v>97</v>
      </c>
      <c r="E11" s="28" t="s">
        <v>24</v>
      </c>
      <c r="F11" s="39"/>
      <c r="G11" s="40"/>
      <c r="H11" s="32"/>
      <c r="I11" s="17"/>
      <c r="J11" s="15"/>
      <c r="K11" s="6"/>
      <c r="L11" s="40"/>
      <c r="M11" s="32"/>
      <c r="N11" s="5"/>
      <c r="O11" s="15" t="s">
        <v>107</v>
      </c>
      <c r="P11" s="63">
        <v>20325</v>
      </c>
      <c r="Q11" s="26">
        <v>43476</v>
      </c>
      <c r="R11" s="26">
        <v>43846</v>
      </c>
      <c r="S11" s="66"/>
    </row>
    <row r="12" spans="1:20" ht="27">
      <c r="A12" s="47" t="s">
        <v>99</v>
      </c>
      <c r="B12" s="25" t="s">
        <v>71</v>
      </c>
      <c r="C12" s="25" t="s">
        <v>72</v>
      </c>
      <c r="D12" s="8" t="s">
        <v>82</v>
      </c>
      <c r="E12" s="28" t="s">
        <v>27</v>
      </c>
      <c r="F12" s="39"/>
      <c r="G12" s="40"/>
      <c r="H12" s="32"/>
      <c r="I12" s="15"/>
      <c r="J12" s="15"/>
      <c r="K12" s="6"/>
      <c r="L12" s="40"/>
      <c r="M12" s="32"/>
      <c r="N12" s="5"/>
      <c r="O12" s="15" t="s">
        <v>81</v>
      </c>
      <c r="P12" s="65">
        <v>9028.04</v>
      </c>
      <c r="Q12" s="26">
        <v>43479</v>
      </c>
      <c r="R12" s="26">
        <v>43487</v>
      </c>
      <c r="S12" s="65">
        <v>9028.04</v>
      </c>
      <c r="T12" s="29" t="s">
        <v>419</v>
      </c>
    </row>
    <row r="13" spans="1:20" ht="28.5">
      <c r="A13" s="48" t="s">
        <v>100</v>
      </c>
      <c r="B13" s="25" t="s">
        <v>71</v>
      </c>
      <c r="C13" s="25" t="s">
        <v>72</v>
      </c>
      <c r="D13" s="18" t="s">
        <v>101</v>
      </c>
      <c r="E13" s="28" t="s">
        <v>24</v>
      </c>
      <c r="F13" s="39"/>
      <c r="G13" s="40"/>
      <c r="H13" s="33"/>
      <c r="I13" s="17"/>
      <c r="J13" s="15"/>
      <c r="K13" s="6"/>
      <c r="L13" s="40"/>
      <c r="M13" s="33"/>
      <c r="N13" s="5"/>
      <c r="O13" s="15" t="s">
        <v>102</v>
      </c>
      <c r="P13" s="65">
        <v>117.9</v>
      </c>
      <c r="Q13" s="26">
        <v>43479</v>
      </c>
      <c r="R13" s="26">
        <v>43487</v>
      </c>
      <c r="S13" s="65">
        <v>117.9</v>
      </c>
      <c r="T13" s="27"/>
    </row>
    <row r="14" spans="1:20" ht="27">
      <c r="A14" s="47" t="s">
        <v>105</v>
      </c>
      <c r="B14" s="25" t="s">
        <v>71</v>
      </c>
      <c r="C14" s="25" t="s">
        <v>72</v>
      </c>
      <c r="D14" s="8" t="s">
        <v>106</v>
      </c>
      <c r="E14" s="28" t="s">
        <v>24</v>
      </c>
      <c r="F14" s="39"/>
      <c r="G14" s="40"/>
      <c r="H14" s="32"/>
      <c r="I14" s="15"/>
      <c r="J14" s="15"/>
      <c r="K14" s="6"/>
      <c r="L14" s="40"/>
      <c r="M14" s="32"/>
      <c r="N14" s="17"/>
      <c r="O14" s="15" t="s">
        <v>137</v>
      </c>
      <c r="P14" s="65">
        <v>480</v>
      </c>
      <c r="Q14" s="26">
        <v>43479</v>
      </c>
      <c r="R14" s="26">
        <v>43487</v>
      </c>
      <c r="S14" s="65">
        <v>480</v>
      </c>
      <c r="T14" s="27" t="s">
        <v>387</v>
      </c>
    </row>
    <row r="15" spans="1:20" ht="27">
      <c r="A15" s="48" t="s">
        <v>103</v>
      </c>
      <c r="B15" s="25" t="s">
        <v>71</v>
      </c>
      <c r="C15" s="25" t="s">
        <v>72</v>
      </c>
      <c r="D15" s="18" t="s">
        <v>89</v>
      </c>
      <c r="E15" s="28" t="s">
        <v>24</v>
      </c>
      <c r="F15" s="39"/>
      <c r="G15" s="40"/>
      <c r="H15" s="33"/>
      <c r="I15" s="15"/>
      <c r="J15" s="15"/>
      <c r="K15" s="6"/>
      <c r="L15" s="40"/>
      <c r="M15" s="33"/>
      <c r="N15" s="5"/>
      <c r="O15" s="15" t="s">
        <v>104</v>
      </c>
      <c r="P15" s="65">
        <v>121.9</v>
      </c>
      <c r="Q15" s="26">
        <v>43479</v>
      </c>
      <c r="R15" s="26">
        <v>43481</v>
      </c>
      <c r="S15" s="65">
        <v>121.9</v>
      </c>
      <c r="T15" s="27" t="s">
        <v>294</v>
      </c>
    </row>
    <row r="16" spans="1:20" ht="27">
      <c r="A16" s="47" t="s">
        <v>108</v>
      </c>
      <c r="B16" s="25" t="s">
        <v>71</v>
      </c>
      <c r="C16" s="25" t="s">
        <v>72</v>
      </c>
      <c r="D16" s="8" t="s">
        <v>74</v>
      </c>
      <c r="E16" s="28" t="s">
        <v>24</v>
      </c>
      <c r="F16" s="39"/>
      <c r="G16" s="40"/>
      <c r="H16" s="32"/>
      <c r="I16" s="15"/>
      <c r="J16" s="15"/>
      <c r="K16" s="6"/>
      <c r="L16" s="40"/>
      <c r="M16" s="32"/>
      <c r="N16" s="17"/>
      <c r="O16" s="15" t="s">
        <v>75</v>
      </c>
      <c r="P16" s="65">
        <v>325.1</v>
      </c>
      <c r="Q16" s="26">
        <v>43483</v>
      </c>
      <c r="R16" s="26">
        <v>43487</v>
      </c>
      <c r="S16" s="65">
        <v>325.1</v>
      </c>
      <c r="T16" s="27" t="s">
        <v>415</v>
      </c>
    </row>
    <row r="17" spans="1:20" ht="27">
      <c r="A17" s="47" t="s">
        <v>109</v>
      </c>
      <c r="B17" s="25" t="s">
        <v>71</v>
      </c>
      <c r="C17" s="25" t="s">
        <v>72</v>
      </c>
      <c r="D17" s="8" t="s">
        <v>82</v>
      </c>
      <c r="E17" s="28" t="s">
        <v>27</v>
      </c>
      <c r="F17" s="39"/>
      <c r="G17" s="40"/>
      <c r="H17" s="32"/>
      <c r="I17" s="15"/>
      <c r="J17" s="15"/>
      <c r="K17" s="6"/>
      <c r="L17" s="40"/>
      <c r="M17" s="32"/>
      <c r="N17" s="17"/>
      <c r="O17" s="15" t="s">
        <v>81</v>
      </c>
      <c r="P17" s="65">
        <v>6099.89</v>
      </c>
      <c r="Q17" s="26">
        <v>43486</v>
      </c>
      <c r="R17" s="26">
        <v>43494</v>
      </c>
      <c r="S17" s="65">
        <v>6099.89</v>
      </c>
      <c r="T17" s="29" t="s">
        <v>420</v>
      </c>
    </row>
    <row r="18" spans="1:20" ht="27" customHeight="1">
      <c r="A18" s="47" t="s">
        <v>110</v>
      </c>
      <c r="B18" s="25" t="s">
        <v>71</v>
      </c>
      <c r="C18" s="25" t="s">
        <v>72</v>
      </c>
      <c r="D18" s="18" t="s">
        <v>111</v>
      </c>
      <c r="E18" s="28" t="s">
        <v>24</v>
      </c>
      <c r="F18" s="39"/>
      <c r="G18" s="40"/>
      <c r="H18" s="33"/>
      <c r="I18" s="15"/>
      <c r="J18" s="15"/>
      <c r="K18" s="6"/>
      <c r="L18" s="40"/>
      <c r="M18" s="33"/>
      <c r="N18" s="5"/>
      <c r="O18" s="15" t="s">
        <v>120</v>
      </c>
      <c r="P18" s="65">
        <v>974</v>
      </c>
      <c r="Q18" s="26">
        <v>43487</v>
      </c>
      <c r="R18" s="26">
        <v>43853</v>
      </c>
      <c r="S18" s="65">
        <v>974</v>
      </c>
      <c r="T18" s="27"/>
    </row>
    <row r="19" spans="1:20" ht="27" customHeight="1">
      <c r="A19" s="48" t="s">
        <v>112</v>
      </c>
      <c r="B19" s="25" t="s">
        <v>71</v>
      </c>
      <c r="C19" s="25" t="s">
        <v>72</v>
      </c>
      <c r="D19" s="8" t="s">
        <v>113</v>
      </c>
      <c r="E19" s="28" t="s">
        <v>24</v>
      </c>
      <c r="F19" s="39"/>
      <c r="G19" s="40"/>
      <c r="H19" s="33"/>
      <c r="I19" s="15"/>
      <c r="J19" s="15"/>
      <c r="K19" s="6"/>
      <c r="L19" s="40"/>
      <c r="M19" s="33"/>
      <c r="N19" s="5"/>
      <c r="O19" s="15" t="s">
        <v>114</v>
      </c>
      <c r="P19" s="65">
        <v>200</v>
      </c>
      <c r="Q19" s="26">
        <v>43490</v>
      </c>
      <c r="R19" s="26">
        <v>43490</v>
      </c>
      <c r="S19" s="65">
        <v>200</v>
      </c>
      <c r="T19" s="27"/>
    </row>
    <row r="20" spans="1:20" ht="27">
      <c r="A20" s="48" t="s">
        <v>115</v>
      </c>
      <c r="B20" s="25" t="s">
        <v>71</v>
      </c>
      <c r="C20" s="25" t="s">
        <v>72</v>
      </c>
      <c r="D20" s="18" t="s">
        <v>116</v>
      </c>
      <c r="E20" s="28" t="s">
        <v>24</v>
      </c>
      <c r="F20" s="39"/>
      <c r="G20" s="40"/>
      <c r="H20" s="33"/>
      <c r="I20" s="15"/>
      <c r="J20" s="15"/>
      <c r="K20" s="6"/>
      <c r="L20" s="40"/>
      <c r="M20" s="33"/>
      <c r="N20" s="5"/>
      <c r="O20" s="15" t="s">
        <v>117</v>
      </c>
      <c r="P20" s="65">
        <v>184.21</v>
      </c>
      <c r="Q20" s="26">
        <v>43490</v>
      </c>
      <c r="R20" s="26">
        <v>43490</v>
      </c>
      <c r="S20" s="65">
        <v>184.21</v>
      </c>
      <c r="T20" s="27"/>
    </row>
    <row r="21" spans="1:19" ht="27">
      <c r="A21" s="48" t="s">
        <v>118</v>
      </c>
      <c r="B21" s="25" t="s">
        <v>71</v>
      </c>
      <c r="C21" s="25" t="s">
        <v>72</v>
      </c>
      <c r="D21" s="18" t="s">
        <v>122</v>
      </c>
      <c r="E21" s="28" t="s">
        <v>24</v>
      </c>
      <c r="F21" s="39"/>
      <c r="G21" s="40"/>
      <c r="H21" s="33"/>
      <c r="I21" s="15"/>
      <c r="J21" s="15"/>
      <c r="K21" s="6"/>
      <c r="L21" s="40"/>
      <c r="M21" s="33"/>
      <c r="N21" s="5"/>
      <c r="O21" s="15" t="s">
        <v>119</v>
      </c>
      <c r="P21" s="65">
        <v>816</v>
      </c>
      <c r="Q21" s="26">
        <v>43490</v>
      </c>
      <c r="R21" s="26">
        <v>43490</v>
      </c>
      <c r="S21" s="65">
        <v>816</v>
      </c>
    </row>
    <row r="22" spans="1:20" ht="27">
      <c r="A22" s="48" t="s">
        <v>124</v>
      </c>
      <c r="B22" s="25" t="s">
        <v>71</v>
      </c>
      <c r="C22" s="25" t="s">
        <v>72</v>
      </c>
      <c r="D22" s="18" t="s">
        <v>125</v>
      </c>
      <c r="E22" s="28" t="s">
        <v>24</v>
      </c>
      <c r="F22" s="39"/>
      <c r="G22" s="40"/>
      <c r="H22" s="33"/>
      <c r="I22" s="15"/>
      <c r="J22" s="15"/>
      <c r="K22" s="6"/>
      <c r="L22" s="40"/>
      <c r="M22" s="33"/>
      <c r="N22" s="5"/>
      <c r="O22" s="15" t="s">
        <v>128</v>
      </c>
      <c r="P22" s="30">
        <v>518</v>
      </c>
      <c r="Q22" s="26">
        <v>43493</v>
      </c>
      <c r="R22" s="26">
        <v>43521</v>
      </c>
      <c r="S22" s="66"/>
      <c r="T22" s="27" t="s">
        <v>439</v>
      </c>
    </row>
    <row r="23" spans="1:20" ht="27">
      <c r="A23" s="48" t="s">
        <v>121</v>
      </c>
      <c r="B23" s="25" t="s">
        <v>71</v>
      </c>
      <c r="C23" s="25" t="s">
        <v>72</v>
      </c>
      <c r="D23" s="18" t="s">
        <v>123</v>
      </c>
      <c r="E23" s="28" t="s">
        <v>24</v>
      </c>
      <c r="F23" s="39"/>
      <c r="G23" s="40"/>
      <c r="H23" s="33"/>
      <c r="I23" s="15"/>
      <c r="J23" s="15"/>
      <c r="K23" s="6"/>
      <c r="L23" s="40"/>
      <c r="M23" s="33"/>
      <c r="N23" s="5"/>
      <c r="O23" s="15" t="s">
        <v>345</v>
      </c>
      <c r="P23" s="30">
        <v>2056.4</v>
      </c>
      <c r="Q23" s="26">
        <v>43493</v>
      </c>
      <c r="R23" s="26">
        <v>43524</v>
      </c>
      <c r="S23" s="66"/>
      <c r="T23" s="27"/>
    </row>
    <row r="24" spans="1:20" ht="28.5">
      <c r="A24" s="48" t="s">
        <v>126</v>
      </c>
      <c r="B24" s="25" t="s">
        <v>71</v>
      </c>
      <c r="C24" s="25" t="s">
        <v>72</v>
      </c>
      <c r="D24" s="18" t="s">
        <v>127</v>
      </c>
      <c r="E24" s="28" t="s">
        <v>24</v>
      </c>
      <c r="F24" s="39"/>
      <c r="G24" s="40"/>
      <c r="H24" s="33"/>
      <c r="I24" s="15"/>
      <c r="J24" s="15"/>
      <c r="K24" s="6"/>
      <c r="L24" s="40"/>
      <c r="M24" s="32"/>
      <c r="N24" s="5"/>
      <c r="O24" s="15" t="s">
        <v>129</v>
      </c>
      <c r="P24" s="65">
        <v>686.65</v>
      </c>
      <c r="Q24" s="26">
        <v>43493</v>
      </c>
      <c r="R24" s="26">
        <v>43493</v>
      </c>
      <c r="S24" s="65">
        <v>686.65</v>
      </c>
      <c r="T24" s="27" t="s">
        <v>130</v>
      </c>
    </row>
    <row r="25" spans="1:20" ht="27">
      <c r="A25" s="48" t="s">
        <v>131</v>
      </c>
      <c r="B25" s="25" t="s">
        <v>71</v>
      </c>
      <c r="C25" s="25" t="s">
        <v>72</v>
      </c>
      <c r="D25" s="18" t="s">
        <v>132</v>
      </c>
      <c r="E25" s="28" t="s">
        <v>24</v>
      </c>
      <c r="F25" s="39"/>
      <c r="G25" s="40"/>
      <c r="H25" s="33"/>
      <c r="I25" s="15"/>
      <c r="J25" s="15"/>
      <c r="K25" s="6"/>
      <c r="L25" s="40"/>
      <c r="M25" s="33"/>
      <c r="N25" s="5"/>
      <c r="O25" s="15" t="s">
        <v>133</v>
      </c>
      <c r="P25" s="65">
        <v>7702</v>
      </c>
      <c r="Q25" s="26">
        <v>43493</v>
      </c>
      <c r="R25" s="26">
        <v>43493</v>
      </c>
      <c r="S25" s="65">
        <v>7702</v>
      </c>
      <c r="T25" s="27" t="s">
        <v>134</v>
      </c>
    </row>
    <row r="26" spans="1:20" ht="27">
      <c r="A26" s="48" t="s">
        <v>135</v>
      </c>
      <c r="B26" s="25" t="s">
        <v>71</v>
      </c>
      <c r="C26" s="25" t="s">
        <v>72</v>
      </c>
      <c r="D26" s="18" t="s">
        <v>136</v>
      </c>
      <c r="E26" s="28" t="s">
        <v>24</v>
      </c>
      <c r="F26" s="39"/>
      <c r="G26" s="40"/>
      <c r="H26" s="33"/>
      <c r="I26" s="15"/>
      <c r="J26" s="15"/>
      <c r="K26" s="6"/>
      <c r="L26" s="40"/>
      <c r="M26" s="33"/>
      <c r="N26" s="5"/>
      <c r="O26" s="15" t="s">
        <v>137</v>
      </c>
      <c r="P26" s="65">
        <v>223.3</v>
      </c>
      <c r="Q26" s="26">
        <v>43493</v>
      </c>
      <c r="R26" s="26">
        <v>43493</v>
      </c>
      <c r="S26" s="65">
        <v>223.3</v>
      </c>
      <c r="T26" s="27" t="s">
        <v>138</v>
      </c>
    </row>
    <row r="27" spans="1:20" ht="27">
      <c r="A27" s="48" t="s">
        <v>139</v>
      </c>
      <c r="B27" s="25" t="s">
        <v>71</v>
      </c>
      <c r="C27" s="25" t="s">
        <v>72</v>
      </c>
      <c r="D27" s="18" t="s">
        <v>140</v>
      </c>
      <c r="E27" s="28" t="s">
        <v>24</v>
      </c>
      <c r="F27" s="39"/>
      <c r="G27" s="40"/>
      <c r="H27" s="33"/>
      <c r="I27" s="15"/>
      <c r="J27" s="15"/>
      <c r="K27" s="6"/>
      <c r="L27" s="40"/>
      <c r="M27" s="33"/>
      <c r="N27" s="5"/>
      <c r="O27" s="15" t="s">
        <v>141</v>
      </c>
      <c r="P27" s="65">
        <v>1314.42</v>
      </c>
      <c r="Q27" s="26">
        <v>43493</v>
      </c>
      <c r="R27" s="26">
        <v>43493</v>
      </c>
      <c r="S27" s="65">
        <v>1314.42</v>
      </c>
      <c r="T27" s="27" t="s">
        <v>142</v>
      </c>
    </row>
    <row r="28" spans="1:20" ht="27">
      <c r="A28" s="48" t="s">
        <v>143</v>
      </c>
      <c r="B28" s="25" t="s">
        <v>71</v>
      </c>
      <c r="C28" s="25" t="s">
        <v>72</v>
      </c>
      <c r="D28" s="18" t="s">
        <v>144</v>
      </c>
      <c r="E28" s="28" t="s">
        <v>24</v>
      </c>
      <c r="F28" s="39"/>
      <c r="G28" s="40"/>
      <c r="H28" s="33"/>
      <c r="I28" s="15"/>
      <c r="J28" s="5"/>
      <c r="K28" s="6"/>
      <c r="L28" s="40"/>
      <c r="M28" s="33"/>
      <c r="N28" s="5"/>
      <c r="O28" s="5" t="s">
        <v>145</v>
      </c>
      <c r="P28" s="65">
        <v>104.4</v>
      </c>
      <c r="Q28" s="26">
        <v>43493</v>
      </c>
      <c r="R28" s="26">
        <v>43493</v>
      </c>
      <c r="S28" s="65">
        <v>104.4</v>
      </c>
      <c r="T28" s="27" t="s">
        <v>146</v>
      </c>
    </row>
    <row r="29" spans="1:20" ht="27">
      <c r="A29" s="48" t="s">
        <v>147</v>
      </c>
      <c r="B29" s="25" t="s">
        <v>71</v>
      </c>
      <c r="C29" s="25" t="s">
        <v>72</v>
      </c>
      <c r="D29" s="18" t="s">
        <v>148</v>
      </c>
      <c r="E29" s="28" t="s">
        <v>24</v>
      </c>
      <c r="F29" s="39"/>
      <c r="G29" s="40"/>
      <c r="H29" s="32"/>
      <c r="I29" s="15"/>
      <c r="J29" s="15"/>
      <c r="K29" s="6"/>
      <c r="L29" s="40"/>
      <c r="M29" s="32"/>
      <c r="N29" s="5"/>
      <c r="O29" s="15" t="s">
        <v>149</v>
      </c>
      <c r="P29" s="65">
        <v>39.64</v>
      </c>
      <c r="Q29" s="26">
        <v>43493</v>
      </c>
      <c r="R29" s="26">
        <v>43493</v>
      </c>
      <c r="S29" s="65">
        <v>39.64</v>
      </c>
      <c r="T29" s="27" t="s">
        <v>157</v>
      </c>
    </row>
    <row r="30" spans="1:20" ht="27">
      <c r="A30" s="48" t="s">
        <v>150</v>
      </c>
      <c r="B30" s="25" t="s">
        <v>71</v>
      </c>
      <c r="C30" s="25" t="s">
        <v>72</v>
      </c>
      <c r="D30" s="18" t="s">
        <v>151</v>
      </c>
      <c r="E30" s="28" t="s">
        <v>24</v>
      </c>
      <c r="F30" s="39"/>
      <c r="G30" s="40"/>
      <c r="H30" s="32"/>
      <c r="I30" s="15"/>
      <c r="J30" s="15"/>
      <c r="K30" s="6"/>
      <c r="L30" s="40"/>
      <c r="M30" s="32"/>
      <c r="N30" s="5"/>
      <c r="O30" s="15" t="s">
        <v>149</v>
      </c>
      <c r="P30" s="65">
        <v>473.13</v>
      </c>
      <c r="Q30" s="26">
        <v>43493</v>
      </c>
      <c r="R30" s="26">
        <v>43493</v>
      </c>
      <c r="S30" s="65">
        <v>473.13</v>
      </c>
      <c r="T30" s="27" t="s">
        <v>152</v>
      </c>
    </row>
    <row r="31" spans="1:20" ht="27">
      <c r="A31" s="48" t="s">
        <v>153</v>
      </c>
      <c r="B31" s="25" t="s">
        <v>71</v>
      </c>
      <c r="C31" s="25" t="s">
        <v>72</v>
      </c>
      <c r="D31" s="18" t="s">
        <v>154</v>
      </c>
      <c r="E31" s="28" t="s">
        <v>24</v>
      </c>
      <c r="F31" s="39"/>
      <c r="G31" s="40"/>
      <c r="H31" s="31"/>
      <c r="I31" s="15"/>
      <c r="J31" s="15"/>
      <c r="K31" s="6"/>
      <c r="L31" s="40"/>
      <c r="M31" s="31"/>
      <c r="N31" s="5"/>
      <c r="O31" s="15" t="s">
        <v>155</v>
      </c>
      <c r="P31" s="65">
        <v>1542.2</v>
      </c>
      <c r="Q31" s="26">
        <v>43493</v>
      </c>
      <c r="R31" s="26">
        <v>43493</v>
      </c>
      <c r="S31" s="65">
        <v>1542.2</v>
      </c>
      <c r="T31" s="27" t="s">
        <v>156</v>
      </c>
    </row>
    <row r="32" spans="1:20" ht="27">
      <c r="A32" s="48" t="s">
        <v>158</v>
      </c>
      <c r="B32" s="25" t="s">
        <v>71</v>
      </c>
      <c r="C32" s="25" t="s">
        <v>72</v>
      </c>
      <c r="D32" s="8" t="s">
        <v>82</v>
      </c>
      <c r="E32" s="28" t="s">
        <v>27</v>
      </c>
      <c r="F32" s="39"/>
      <c r="G32" s="40"/>
      <c r="H32" s="32"/>
      <c r="I32" s="15"/>
      <c r="J32" s="15"/>
      <c r="K32" s="6"/>
      <c r="L32" s="40"/>
      <c r="M32" s="32"/>
      <c r="N32" s="5"/>
      <c r="O32" s="15" t="s">
        <v>81</v>
      </c>
      <c r="P32" s="65">
        <v>5081.8</v>
      </c>
      <c r="Q32" s="26">
        <v>43493</v>
      </c>
      <c r="R32" s="26">
        <v>43501</v>
      </c>
      <c r="S32" s="65">
        <v>5081.8</v>
      </c>
      <c r="T32" s="27" t="s">
        <v>421</v>
      </c>
    </row>
    <row r="33" spans="1:20" ht="48">
      <c r="A33" s="48" t="s">
        <v>159</v>
      </c>
      <c r="B33" s="25" t="s">
        <v>71</v>
      </c>
      <c r="C33" s="25" t="s">
        <v>72</v>
      </c>
      <c r="D33" s="18" t="s">
        <v>160</v>
      </c>
      <c r="E33" s="28" t="s">
        <v>24</v>
      </c>
      <c r="F33" s="39"/>
      <c r="G33" s="40"/>
      <c r="H33" s="33"/>
      <c r="I33" s="15"/>
      <c r="J33" s="15"/>
      <c r="K33" s="6"/>
      <c r="L33" s="40"/>
      <c r="M33" s="33"/>
      <c r="N33" s="5"/>
      <c r="O33" s="15" t="s">
        <v>129</v>
      </c>
      <c r="P33" s="65">
        <v>4212.85</v>
      </c>
      <c r="Q33" s="26">
        <v>43494</v>
      </c>
      <c r="R33" s="26">
        <v>43494</v>
      </c>
      <c r="S33" s="65">
        <v>4212.85</v>
      </c>
      <c r="T33" s="51" t="s">
        <v>161</v>
      </c>
    </row>
    <row r="34" spans="1:20" ht="27">
      <c r="A34" s="48" t="s">
        <v>162</v>
      </c>
      <c r="B34" s="25" t="s">
        <v>71</v>
      </c>
      <c r="C34" s="25" t="s">
        <v>72</v>
      </c>
      <c r="D34" s="18" t="s">
        <v>127</v>
      </c>
      <c r="E34" s="28" t="s">
        <v>24</v>
      </c>
      <c r="F34" s="39"/>
      <c r="G34" s="40"/>
      <c r="H34" s="25"/>
      <c r="I34" s="15"/>
      <c r="J34" s="15"/>
      <c r="K34" s="6"/>
      <c r="L34" s="40"/>
      <c r="M34" s="25"/>
      <c r="N34" s="5"/>
      <c r="O34" s="15" t="s">
        <v>163</v>
      </c>
      <c r="P34" s="65">
        <v>452.79</v>
      </c>
      <c r="Q34" s="26">
        <v>43494</v>
      </c>
      <c r="R34" s="26">
        <v>43494</v>
      </c>
      <c r="S34" s="65">
        <v>452.79</v>
      </c>
      <c r="T34" s="27" t="s">
        <v>251</v>
      </c>
    </row>
    <row r="35" spans="1:20" ht="27">
      <c r="A35" s="48" t="s">
        <v>164</v>
      </c>
      <c r="B35" s="25" t="s">
        <v>71</v>
      </c>
      <c r="C35" s="25" t="s">
        <v>72</v>
      </c>
      <c r="D35" s="18" t="s">
        <v>127</v>
      </c>
      <c r="E35" s="28" t="s">
        <v>24</v>
      </c>
      <c r="F35" s="39"/>
      <c r="G35" s="40"/>
      <c r="H35" s="33"/>
      <c r="I35" s="15"/>
      <c r="J35" s="15"/>
      <c r="K35" s="6"/>
      <c r="L35" s="40"/>
      <c r="M35" s="33"/>
      <c r="N35" s="5"/>
      <c r="O35" s="15" t="s">
        <v>165</v>
      </c>
      <c r="P35" s="65">
        <v>155.1</v>
      </c>
      <c r="Q35" s="26">
        <v>43494</v>
      </c>
      <c r="R35" s="26">
        <v>43494</v>
      </c>
      <c r="S35" s="65">
        <v>155.1</v>
      </c>
      <c r="T35" s="27" t="s">
        <v>166</v>
      </c>
    </row>
    <row r="36" spans="1:20" ht="27">
      <c r="A36" s="48" t="s">
        <v>167</v>
      </c>
      <c r="B36" s="25" t="s">
        <v>71</v>
      </c>
      <c r="C36" s="25" t="s">
        <v>72</v>
      </c>
      <c r="D36" s="18" t="s">
        <v>168</v>
      </c>
      <c r="E36" s="28" t="s">
        <v>24</v>
      </c>
      <c r="F36" s="39"/>
      <c r="G36" s="40"/>
      <c r="H36" s="33"/>
      <c r="I36" s="15"/>
      <c r="J36" s="15"/>
      <c r="K36" s="6"/>
      <c r="L36" s="40"/>
      <c r="M36" s="33"/>
      <c r="N36" s="5"/>
      <c r="O36" s="15" t="s">
        <v>169</v>
      </c>
      <c r="P36" s="65">
        <v>412.29</v>
      </c>
      <c r="Q36" s="26">
        <v>43494</v>
      </c>
      <c r="R36" s="26">
        <v>43494</v>
      </c>
      <c r="S36" s="65">
        <v>412.29</v>
      </c>
      <c r="T36" s="27" t="s">
        <v>170</v>
      </c>
    </row>
    <row r="37" spans="1:20" ht="27">
      <c r="A37" s="48" t="s">
        <v>171</v>
      </c>
      <c r="B37" s="25" t="s">
        <v>71</v>
      </c>
      <c r="C37" s="25" t="s">
        <v>72</v>
      </c>
      <c r="D37" s="18" t="s">
        <v>82</v>
      </c>
      <c r="E37" s="28" t="s">
        <v>27</v>
      </c>
      <c r="F37" s="39"/>
      <c r="G37" s="40"/>
      <c r="H37" s="33"/>
      <c r="I37" s="15"/>
      <c r="J37" s="15"/>
      <c r="K37" s="6"/>
      <c r="L37" s="40"/>
      <c r="M37" s="33"/>
      <c r="N37" s="5"/>
      <c r="O37" s="15" t="s">
        <v>86</v>
      </c>
      <c r="P37" s="65">
        <v>22337.28</v>
      </c>
      <c r="Q37" s="26">
        <v>43494</v>
      </c>
      <c r="R37" s="26"/>
      <c r="S37" s="65">
        <v>22337.28</v>
      </c>
      <c r="T37" s="27" t="s">
        <v>172</v>
      </c>
    </row>
    <row r="38" spans="1:20" ht="27">
      <c r="A38" s="48" t="s">
        <v>173</v>
      </c>
      <c r="B38" s="25" t="s">
        <v>71</v>
      </c>
      <c r="C38" s="25" t="s">
        <v>72</v>
      </c>
      <c r="D38" s="18" t="s">
        <v>77</v>
      </c>
      <c r="E38" s="28" t="s">
        <v>24</v>
      </c>
      <c r="F38" s="39"/>
      <c r="G38" s="40"/>
      <c r="H38" s="33"/>
      <c r="I38" s="15"/>
      <c r="J38" s="15"/>
      <c r="K38" s="6"/>
      <c r="L38" s="40"/>
      <c r="M38" s="33"/>
      <c r="N38" s="5"/>
      <c r="O38" s="15" t="s">
        <v>78</v>
      </c>
      <c r="P38" s="65">
        <v>452.9</v>
      </c>
      <c r="Q38" s="26">
        <v>43494</v>
      </c>
      <c r="R38" s="26">
        <v>43494</v>
      </c>
      <c r="S38" s="65">
        <v>452.9</v>
      </c>
      <c r="T38" s="27" t="s">
        <v>174</v>
      </c>
    </row>
    <row r="39" spans="1:20" ht="27">
      <c r="A39" s="48" t="s">
        <v>175</v>
      </c>
      <c r="B39" s="25" t="s">
        <v>71</v>
      </c>
      <c r="C39" s="25" t="s">
        <v>72</v>
      </c>
      <c r="D39" s="18" t="s">
        <v>140</v>
      </c>
      <c r="E39" s="28" t="s">
        <v>24</v>
      </c>
      <c r="F39" s="39"/>
      <c r="G39" s="40"/>
      <c r="H39" s="33"/>
      <c r="I39" s="15"/>
      <c r="J39" s="15"/>
      <c r="K39" s="6"/>
      <c r="L39" s="40"/>
      <c r="M39" s="33"/>
      <c r="N39" s="5"/>
      <c r="O39" s="15" t="s">
        <v>176</v>
      </c>
      <c r="P39" s="65">
        <v>10140</v>
      </c>
      <c r="Q39" s="26">
        <v>43494</v>
      </c>
      <c r="R39" s="26">
        <v>43494</v>
      </c>
      <c r="S39" s="65">
        <v>10140</v>
      </c>
      <c r="T39" s="27" t="s">
        <v>177</v>
      </c>
    </row>
    <row r="40" spans="1:20" ht="28.5">
      <c r="A40" s="48" t="s">
        <v>178</v>
      </c>
      <c r="B40" s="25" t="s">
        <v>71</v>
      </c>
      <c r="C40" s="25" t="s">
        <v>72</v>
      </c>
      <c r="D40" s="18" t="s">
        <v>179</v>
      </c>
      <c r="E40" s="28" t="s">
        <v>24</v>
      </c>
      <c r="F40" s="39"/>
      <c r="G40" s="40"/>
      <c r="H40" s="33"/>
      <c r="I40" s="15"/>
      <c r="J40" s="15"/>
      <c r="K40" s="6"/>
      <c r="L40" s="40"/>
      <c r="M40" s="33"/>
      <c r="N40" s="5"/>
      <c r="O40" s="15" t="s">
        <v>180</v>
      </c>
      <c r="P40" s="65">
        <v>4609.2</v>
      </c>
      <c r="Q40" s="26">
        <v>43495</v>
      </c>
      <c r="R40" s="26">
        <v>43495</v>
      </c>
      <c r="S40" s="65">
        <v>4609.2</v>
      </c>
      <c r="T40" s="27"/>
    </row>
    <row r="41" spans="1:19" ht="28.5">
      <c r="A41" s="48" t="s">
        <v>181</v>
      </c>
      <c r="B41" s="25" t="s">
        <v>71</v>
      </c>
      <c r="C41" s="25" t="s">
        <v>72</v>
      </c>
      <c r="D41" s="18" t="s">
        <v>179</v>
      </c>
      <c r="E41" s="28" t="s">
        <v>24</v>
      </c>
      <c r="F41" s="39"/>
      <c r="G41" s="40"/>
      <c r="H41" s="25"/>
      <c r="I41" s="15"/>
      <c r="J41" s="15"/>
      <c r="K41" s="6"/>
      <c r="L41" s="40"/>
      <c r="M41" s="25"/>
      <c r="N41" s="5"/>
      <c r="O41" s="15" t="s">
        <v>182</v>
      </c>
      <c r="P41" s="65">
        <v>4485</v>
      </c>
      <c r="Q41" s="26">
        <v>43495</v>
      </c>
      <c r="R41" s="26">
        <v>43495</v>
      </c>
      <c r="S41" s="65">
        <v>4485</v>
      </c>
    </row>
    <row r="42" spans="1:20" ht="27">
      <c r="A42" s="48" t="s">
        <v>183</v>
      </c>
      <c r="B42" s="25" t="s">
        <v>71</v>
      </c>
      <c r="C42" s="25" t="s">
        <v>72</v>
      </c>
      <c r="D42" s="18" t="s">
        <v>184</v>
      </c>
      <c r="E42" s="28" t="s">
        <v>24</v>
      </c>
      <c r="F42" s="39"/>
      <c r="G42" s="40"/>
      <c r="H42" s="33"/>
      <c r="I42" s="15"/>
      <c r="J42" s="15"/>
      <c r="K42" s="6"/>
      <c r="L42" s="40"/>
      <c r="M42" s="33"/>
      <c r="N42" s="15"/>
      <c r="O42" s="15" t="s">
        <v>185</v>
      </c>
      <c r="P42" s="65">
        <v>600</v>
      </c>
      <c r="Q42" s="26">
        <v>43495</v>
      </c>
      <c r="R42" s="26">
        <v>43495</v>
      </c>
      <c r="S42" s="65">
        <v>600</v>
      </c>
      <c r="T42" s="27"/>
    </row>
    <row r="43" spans="1:19" ht="28.5">
      <c r="A43" s="48" t="s">
        <v>186</v>
      </c>
      <c r="B43" s="25" t="s">
        <v>71</v>
      </c>
      <c r="C43" s="25" t="s">
        <v>72</v>
      </c>
      <c r="D43" s="8" t="s">
        <v>92</v>
      </c>
      <c r="E43" s="28" t="s">
        <v>24</v>
      </c>
      <c r="F43" s="39"/>
      <c r="G43" s="40"/>
      <c r="H43" s="31"/>
      <c r="I43" s="15"/>
      <c r="J43" s="15"/>
      <c r="K43" s="6"/>
      <c r="L43" s="40"/>
      <c r="M43" s="31"/>
      <c r="N43" s="5"/>
      <c r="O43" s="15" t="s">
        <v>343</v>
      </c>
      <c r="P43" s="30">
        <v>1320.2</v>
      </c>
      <c r="Q43" s="26">
        <v>43497</v>
      </c>
      <c r="R43" s="26"/>
      <c r="S43" s="73"/>
    </row>
    <row r="44" spans="1:20" ht="28.5">
      <c r="A44" s="48" t="s">
        <v>191</v>
      </c>
      <c r="B44" s="25" t="s">
        <v>71</v>
      </c>
      <c r="C44" s="25" t="s">
        <v>72</v>
      </c>
      <c r="D44" s="18" t="s">
        <v>192</v>
      </c>
      <c r="E44" s="28" t="s">
        <v>24</v>
      </c>
      <c r="F44" s="39"/>
      <c r="G44" s="40"/>
      <c r="H44" s="33"/>
      <c r="I44" s="15"/>
      <c r="J44" s="15"/>
      <c r="K44" s="6"/>
      <c r="L44" s="40"/>
      <c r="M44" s="33"/>
      <c r="N44" s="5"/>
      <c r="O44" s="15" t="s">
        <v>193</v>
      </c>
      <c r="P44" s="65">
        <v>326</v>
      </c>
      <c r="Q44" s="26">
        <v>43500</v>
      </c>
      <c r="R44" s="26">
        <v>43506</v>
      </c>
      <c r="S44" s="65">
        <v>326</v>
      </c>
      <c r="T44" s="27" t="s">
        <v>412</v>
      </c>
    </row>
    <row r="45" spans="1:20" ht="27">
      <c r="A45" s="48" t="s">
        <v>384</v>
      </c>
      <c r="B45" s="25" t="s">
        <v>71</v>
      </c>
      <c r="C45" s="25" t="s">
        <v>72</v>
      </c>
      <c r="D45" s="8" t="s">
        <v>190</v>
      </c>
      <c r="E45" s="28" t="s">
        <v>24</v>
      </c>
      <c r="F45" s="39"/>
      <c r="G45" s="40"/>
      <c r="H45" s="31"/>
      <c r="I45" s="15"/>
      <c r="J45" s="15"/>
      <c r="K45" s="6"/>
      <c r="L45" s="40"/>
      <c r="M45" s="31"/>
      <c r="N45" s="5"/>
      <c r="O45" s="15" t="s">
        <v>137</v>
      </c>
      <c r="P45" s="30">
        <v>568</v>
      </c>
      <c r="Q45" s="26">
        <v>43500</v>
      </c>
      <c r="R45" s="26">
        <v>43506</v>
      </c>
      <c r="S45" s="66"/>
      <c r="T45" s="27" t="s">
        <v>385</v>
      </c>
    </row>
    <row r="46" spans="1:24" ht="28.5">
      <c r="A46" s="48" t="s">
        <v>187</v>
      </c>
      <c r="B46" s="25" t="s">
        <v>71</v>
      </c>
      <c r="C46" s="25" t="s">
        <v>72</v>
      </c>
      <c r="D46" s="8" t="s">
        <v>188</v>
      </c>
      <c r="E46" s="28" t="s">
        <v>24</v>
      </c>
      <c r="F46" s="39"/>
      <c r="G46" s="40"/>
      <c r="H46" s="31"/>
      <c r="I46" s="15"/>
      <c r="J46" s="15"/>
      <c r="K46" s="6"/>
      <c r="L46" s="40"/>
      <c r="M46" s="31"/>
      <c r="N46" s="5"/>
      <c r="O46" s="15" t="s">
        <v>189</v>
      </c>
      <c r="P46" s="65">
        <v>150</v>
      </c>
      <c r="Q46" s="26">
        <v>43500</v>
      </c>
      <c r="R46" s="26">
        <v>43506</v>
      </c>
      <c r="S46" s="65">
        <v>150</v>
      </c>
      <c r="X46" s="29"/>
    </row>
    <row r="47" spans="1:20" ht="28.5">
      <c r="A47" s="48" t="s">
        <v>194</v>
      </c>
      <c r="B47" s="25" t="s">
        <v>71</v>
      </c>
      <c r="C47" s="25" t="s">
        <v>72</v>
      </c>
      <c r="D47" s="18" t="s">
        <v>92</v>
      </c>
      <c r="E47" s="28" t="s">
        <v>24</v>
      </c>
      <c r="F47" s="39"/>
      <c r="G47" s="40"/>
      <c r="H47" s="33"/>
      <c r="I47" s="15"/>
      <c r="J47" s="15"/>
      <c r="K47" s="6"/>
      <c r="L47" s="40"/>
      <c r="M47" s="33"/>
      <c r="N47" s="5"/>
      <c r="O47" s="15" t="s">
        <v>341</v>
      </c>
      <c r="P47" s="30">
        <v>4835</v>
      </c>
      <c r="Q47" s="26">
        <v>43500</v>
      </c>
      <c r="R47" s="26"/>
      <c r="S47" s="66"/>
      <c r="T47" s="27"/>
    </row>
    <row r="48" spans="1:20" ht="27">
      <c r="A48" s="48" t="s">
        <v>195</v>
      </c>
      <c r="B48" s="25" t="s">
        <v>71</v>
      </c>
      <c r="C48" s="25" t="s">
        <v>72</v>
      </c>
      <c r="D48" s="18" t="s">
        <v>82</v>
      </c>
      <c r="E48" s="28" t="s">
        <v>27</v>
      </c>
      <c r="F48" s="39"/>
      <c r="G48" s="40"/>
      <c r="H48" s="25"/>
      <c r="I48" s="15"/>
      <c r="J48" s="15"/>
      <c r="K48" s="6"/>
      <c r="L48" s="40"/>
      <c r="M48" s="25"/>
      <c r="N48" s="5"/>
      <c r="O48" s="15" t="s">
        <v>81</v>
      </c>
      <c r="P48" s="65">
        <v>6226.44</v>
      </c>
      <c r="Q48" s="26">
        <v>43500</v>
      </c>
      <c r="R48" s="26">
        <v>43508</v>
      </c>
      <c r="S48" s="65">
        <v>6226.44</v>
      </c>
      <c r="T48" s="29" t="s">
        <v>329</v>
      </c>
    </row>
    <row r="49" spans="1:19" ht="28.5">
      <c r="A49" s="48" t="s">
        <v>196</v>
      </c>
      <c r="B49" s="25" t="s">
        <v>71</v>
      </c>
      <c r="C49" s="25" t="s">
        <v>72</v>
      </c>
      <c r="D49" s="18" t="s">
        <v>197</v>
      </c>
      <c r="E49" s="28" t="s">
        <v>24</v>
      </c>
      <c r="F49" s="39"/>
      <c r="G49" s="40"/>
      <c r="H49" s="25"/>
      <c r="I49" s="15"/>
      <c r="J49" s="15"/>
      <c r="K49" s="6"/>
      <c r="L49" s="40"/>
      <c r="M49" s="25"/>
      <c r="N49" s="5"/>
      <c r="O49" s="15" t="s">
        <v>198</v>
      </c>
      <c r="P49" s="30">
        <v>27000</v>
      </c>
      <c r="Q49" s="26">
        <v>43503</v>
      </c>
      <c r="R49" s="26">
        <v>43830</v>
      </c>
      <c r="S49" s="65"/>
    </row>
    <row r="50" spans="1:20" ht="28.5">
      <c r="A50" s="48" t="s">
        <v>199</v>
      </c>
      <c r="B50" s="25" t="s">
        <v>71</v>
      </c>
      <c r="C50" s="25" t="s">
        <v>72</v>
      </c>
      <c r="D50" s="18" t="s">
        <v>192</v>
      </c>
      <c r="E50" s="28" t="s">
        <v>24</v>
      </c>
      <c r="F50" s="39"/>
      <c r="G50" s="40"/>
      <c r="H50" s="33"/>
      <c r="I50" s="15"/>
      <c r="J50" s="15"/>
      <c r="K50" s="6"/>
      <c r="L50" s="40"/>
      <c r="M50" s="33"/>
      <c r="N50" s="5"/>
      <c r="O50" s="5" t="s">
        <v>193</v>
      </c>
      <c r="P50" s="65">
        <v>326</v>
      </c>
      <c r="Q50" s="26">
        <v>43504</v>
      </c>
      <c r="R50" s="26">
        <v>43508</v>
      </c>
      <c r="S50" s="65">
        <v>326</v>
      </c>
      <c r="T50" s="27" t="s">
        <v>413</v>
      </c>
    </row>
    <row r="51" spans="1:20" ht="27">
      <c r="A51" s="48" t="s">
        <v>200</v>
      </c>
      <c r="B51" s="25" t="s">
        <v>71</v>
      </c>
      <c r="C51" s="25" t="s">
        <v>72</v>
      </c>
      <c r="D51" s="18" t="s">
        <v>202</v>
      </c>
      <c r="E51" s="28" t="s">
        <v>24</v>
      </c>
      <c r="F51" s="39"/>
      <c r="G51" s="40"/>
      <c r="H51" s="33"/>
      <c r="I51" s="15"/>
      <c r="J51" s="15"/>
      <c r="K51" s="6"/>
      <c r="L51" s="40"/>
      <c r="M51" s="33"/>
      <c r="N51" s="5"/>
      <c r="O51" s="5" t="s">
        <v>201</v>
      </c>
      <c r="P51" s="30">
        <v>105</v>
      </c>
      <c r="Q51" s="26" t="s">
        <v>203</v>
      </c>
      <c r="R51" s="26">
        <v>43508</v>
      </c>
      <c r="S51" s="66"/>
      <c r="T51" s="27"/>
    </row>
    <row r="52" spans="1:19" ht="27">
      <c r="A52" s="48" t="s">
        <v>204</v>
      </c>
      <c r="B52" s="25" t="s">
        <v>71</v>
      </c>
      <c r="C52" s="25" t="s">
        <v>72</v>
      </c>
      <c r="D52" s="18" t="s">
        <v>205</v>
      </c>
      <c r="E52" s="28" t="s">
        <v>24</v>
      </c>
      <c r="F52" s="39"/>
      <c r="G52" s="40"/>
      <c r="H52" s="33"/>
      <c r="I52" s="15"/>
      <c r="J52" s="15"/>
      <c r="K52" s="6"/>
      <c r="L52" s="40"/>
      <c r="M52" s="33" t="s">
        <v>374</v>
      </c>
      <c r="N52" s="15"/>
      <c r="O52" s="15" t="s">
        <v>373</v>
      </c>
      <c r="P52" s="30">
        <v>185</v>
      </c>
      <c r="Q52" s="26" t="s">
        <v>203</v>
      </c>
      <c r="R52" s="26">
        <v>43508</v>
      </c>
      <c r="S52" s="66"/>
    </row>
    <row r="53" spans="1:20" ht="28.5">
      <c r="A53" s="48" t="s">
        <v>206</v>
      </c>
      <c r="B53" s="25" t="s">
        <v>71</v>
      </c>
      <c r="C53" s="25" t="s">
        <v>72</v>
      </c>
      <c r="D53" s="18" t="s">
        <v>207</v>
      </c>
      <c r="E53" s="28" t="s">
        <v>24</v>
      </c>
      <c r="F53" s="39"/>
      <c r="G53" s="40"/>
      <c r="H53" s="33"/>
      <c r="I53" s="15"/>
      <c r="J53" s="15"/>
      <c r="K53" s="6"/>
      <c r="L53" s="40"/>
      <c r="M53" s="33"/>
      <c r="N53" s="5"/>
      <c r="O53" s="15" t="s">
        <v>344</v>
      </c>
      <c r="P53" s="65">
        <v>4500</v>
      </c>
      <c r="Q53" s="26">
        <v>43507</v>
      </c>
      <c r="R53" s="26">
        <v>43516</v>
      </c>
      <c r="S53" s="65">
        <v>4500</v>
      </c>
      <c r="T53" s="27"/>
    </row>
    <row r="54" spans="1:20" ht="27">
      <c r="A54" s="48" t="s">
        <v>208</v>
      </c>
      <c r="B54" s="25" t="s">
        <v>71</v>
      </c>
      <c r="C54" s="25" t="s">
        <v>72</v>
      </c>
      <c r="D54" s="18" t="s">
        <v>82</v>
      </c>
      <c r="E54" s="28" t="s">
        <v>27</v>
      </c>
      <c r="F54" s="39"/>
      <c r="G54" s="40"/>
      <c r="H54" s="25"/>
      <c r="I54" s="15"/>
      <c r="J54" s="15"/>
      <c r="K54" s="6"/>
      <c r="L54" s="40"/>
      <c r="M54" s="25"/>
      <c r="N54" s="5"/>
      <c r="O54" s="15" t="s">
        <v>81</v>
      </c>
      <c r="P54" s="65">
        <v>6750.13</v>
      </c>
      <c r="Q54" s="26">
        <v>43507</v>
      </c>
      <c r="R54" s="26">
        <v>43515</v>
      </c>
      <c r="S54" s="65">
        <v>6750.13</v>
      </c>
      <c r="T54" s="29" t="s">
        <v>422</v>
      </c>
    </row>
    <row r="55" spans="1:20" ht="18">
      <c r="A55" s="48" t="s">
        <v>425</v>
      </c>
      <c r="B55" s="25"/>
      <c r="C55" s="25"/>
      <c r="D55" s="18" t="s">
        <v>95</v>
      </c>
      <c r="E55" s="28" t="s">
        <v>24</v>
      </c>
      <c r="F55" s="67"/>
      <c r="G55" s="68"/>
      <c r="H55" s="69"/>
      <c r="I55" s="50"/>
      <c r="J55" s="50"/>
      <c r="K55" s="70"/>
      <c r="L55" s="68"/>
      <c r="M55" s="54"/>
      <c r="N55" s="62"/>
      <c r="O55" s="60" t="s">
        <v>96</v>
      </c>
      <c r="P55" s="65">
        <v>380</v>
      </c>
      <c r="Q55" s="64">
        <v>43508</v>
      </c>
      <c r="R55" s="64">
        <v>43508</v>
      </c>
      <c r="S55" s="65">
        <v>380</v>
      </c>
      <c r="T55" s="29" t="s">
        <v>436</v>
      </c>
    </row>
    <row r="56" spans="1:20" ht="27">
      <c r="A56" s="48" t="s">
        <v>210</v>
      </c>
      <c r="B56" s="25" t="s">
        <v>71</v>
      </c>
      <c r="C56" s="25" t="s">
        <v>72</v>
      </c>
      <c r="D56" s="18" t="s">
        <v>212</v>
      </c>
      <c r="E56" s="28" t="s">
        <v>24</v>
      </c>
      <c r="F56" s="39"/>
      <c r="G56" s="40"/>
      <c r="H56" s="33"/>
      <c r="I56" s="15"/>
      <c r="J56" s="15"/>
      <c r="K56" s="6"/>
      <c r="L56" s="40"/>
      <c r="M56" s="33"/>
      <c r="N56" s="15"/>
      <c r="O56" s="15" t="s">
        <v>211</v>
      </c>
      <c r="P56" s="65">
        <v>1300</v>
      </c>
      <c r="Q56" s="26">
        <v>43514</v>
      </c>
      <c r="R56" s="26">
        <v>43520</v>
      </c>
      <c r="S56" s="65">
        <v>1300</v>
      </c>
      <c r="T56" s="27"/>
    </row>
    <row r="57" spans="1:20" ht="27">
      <c r="A57" s="47" t="s">
        <v>209</v>
      </c>
      <c r="B57" s="25" t="s">
        <v>71</v>
      </c>
      <c r="C57" s="25" t="s">
        <v>72</v>
      </c>
      <c r="D57" s="8" t="s">
        <v>82</v>
      </c>
      <c r="E57" s="28" t="s">
        <v>27</v>
      </c>
      <c r="F57" s="39"/>
      <c r="G57" s="40"/>
      <c r="H57" s="32"/>
      <c r="I57" s="15"/>
      <c r="J57" s="15"/>
      <c r="K57" s="6"/>
      <c r="L57" s="40"/>
      <c r="M57" s="32"/>
      <c r="N57" s="17"/>
      <c r="O57" s="15" t="s">
        <v>81</v>
      </c>
      <c r="P57" s="65">
        <v>5758.63</v>
      </c>
      <c r="Q57" s="26">
        <v>43514</v>
      </c>
      <c r="R57" s="26">
        <v>43521</v>
      </c>
      <c r="S57" s="65">
        <v>5758.63</v>
      </c>
      <c r="T57" s="27" t="s">
        <v>423</v>
      </c>
    </row>
    <row r="58" spans="1:20" ht="27">
      <c r="A58" s="48" t="s">
        <v>215</v>
      </c>
      <c r="B58" s="25" t="s">
        <v>71</v>
      </c>
      <c r="C58" s="25" t="s">
        <v>72</v>
      </c>
      <c r="D58" s="18" t="s">
        <v>216</v>
      </c>
      <c r="E58" s="28" t="s">
        <v>24</v>
      </c>
      <c r="F58" s="39"/>
      <c r="G58" s="40"/>
      <c r="H58" s="33"/>
      <c r="I58" s="15"/>
      <c r="J58" s="15"/>
      <c r="K58" s="6"/>
      <c r="L58" s="40"/>
      <c r="M58" s="33"/>
      <c r="N58" s="15"/>
      <c r="O58" s="15" t="s">
        <v>340</v>
      </c>
      <c r="P58" s="30">
        <v>1489.55</v>
      </c>
      <c r="Q58" s="26">
        <v>43515</v>
      </c>
      <c r="R58" s="26">
        <v>43521</v>
      </c>
      <c r="S58" s="66"/>
      <c r="T58" s="27" t="s">
        <v>410</v>
      </c>
    </row>
    <row r="59" spans="1:19" ht="27">
      <c r="A59" s="48" t="s">
        <v>213</v>
      </c>
      <c r="B59" s="25" t="s">
        <v>71</v>
      </c>
      <c r="C59" s="25" t="s">
        <v>72</v>
      </c>
      <c r="D59" s="18" t="s">
        <v>214</v>
      </c>
      <c r="E59" s="28" t="s">
        <v>24</v>
      </c>
      <c r="F59" s="39"/>
      <c r="G59" s="40"/>
      <c r="H59" s="31"/>
      <c r="I59" s="15"/>
      <c r="J59" s="15"/>
      <c r="K59" s="6"/>
      <c r="L59" s="40"/>
      <c r="M59" s="31"/>
      <c r="N59" s="15"/>
      <c r="O59" s="15" t="s">
        <v>155</v>
      </c>
      <c r="P59" s="66">
        <v>1696</v>
      </c>
      <c r="Q59" s="26">
        <v>43515</v>
      </c>
      <c r="R59" s="26">
        <v>43520</v>
      </c>
      <c r="S59" s="66">
        <v>1696</v>
      </c>
    </row>
    <row r="60" spans="1:20" ht="27">
      <c r="A60" s="48" t="s">
        <v>217</v>
      </c>
      <c r="B60" s="25" t="s">
        <v>71</v>
      </c>
      <c r="C60" s="25" t="s">
        <v>72</v>
      </c>
      <c r="D60" s="18" t="s">
        <v>218</v>
      </c>
      <c r="E60" s="28" t="s">
        <v>24</v>
      </c>
      <c r="F60" s="39"/>
      <c r="G60" s="40"/>
      <c r="H60" s="31"/>
      <c r="I60" s="15"/>
      <c r="J60" s="15"/>
      <c r="K60" s="6"/>
      <c r="L60" s="40"/>
      <c r="M60" s="31"/>
      <c r="N60" s="5"/>
      <c r="O60" s="15" t="s">
        <v>219</v>
      </c>
      <c r="P60" s="65">
        <v>1800</v>
      </c>
      <c r="Q60" s="26">
        <v>43515</v>
      </c>
      <c r="R60" s="26">
        <v>43515</v>
      </c>
      <c r="S60" s="65">
        <v>1800</v>
      </c>
      <c r="T60" s="27"/>
    </row>
    <row r="61" spans="1:20" ht="27">
      <c r="A61" s="48" t="s">
        <v>220</v>
      </c>
      <c r="B61" s="25" t="s">
        <v>71</v>
      </c>
      <c r="C61" s="25" t="s">
        <v>72</v>
      </c>
      <c r="D61" s="18" t="s">
        <v>221</v>
      </c>
      <c r="E61" s="28" t="s">
        <v>24</v>
      </c>
      <c r="F61" s="39"/>
      <c r="G61" s="40"/>
      <c r="H61" s="33"/>
      <c r="I61" s="15"/>
      <c r="J61" s="15"/>
      <c r="K61" s="6"/>
      <c r="L61" s="40"/>
      <c r="M61" s="33"/>
      <c r="N61" s="5"/>
      <c r="O61" s="62" t="s">
        <v>368</v>
      </c>
      <c r="P61" s="30">
        <v>800</v>
      </c>
      <c r="Q61" s="26">
        <v>43518</v>
      </c>
      <c r="R61" s="26">
        <v>43524</v>
      </c>
      <c r="S61" s="66"/>
      <c r="T61" s="27" t="s">
        <v>409</v>
      </c>
    </row>
    <row r="62" spans="1:19" ht="28.5">
      <c r="A62" s="48" t="s">
        <v>222</v>
      </c>
      <c r="B62" s="25" t="s">
        <v>71</v>
      </c>
      <c r="C62" s="25" t="s">
        <v>72</v>
      </c>
      <c r="D62" s="18" t="s">
        <v>223</v>
      </c>
      <c r="E62" s="28" t="s">
        <v>24</v>
      </c>
      <c r="F62" s="39"/>
      <c r="G62" s="40"/>
      <c r="H62" s="25"/>
      <c r="I62" s="15"/>
      <c r="J62" s="15"/>
      <c r="K62" s="6"/>
      <c r="L62" s="40"/>
      <c r="M62" s="25"/>
      <c r="N62" s="5"/>
      <c r="O62" s="15" t="s">
        <v>224</v>
      </c>
      <c r="P62" s="30">
        <v>1500</v>
      </c>
      <c r="Q62" s="26">
        <v>43487</v>
      </c>
      <c r="R62" s="26">
        <v>43525</v>
      </c>
      <c r="S62" s="74"/>
    </row>
    <row r="63" spans="1:20" ht="27">
      <c r="A63" s="48" t="s">
        <v>225</v>
      </c>
      <c r="B63" s="25" t="s">
        <v>71</v>
      </c>
      <c r="C63" s="25" t="s">
        <v>72</v>
      </c>
      <c r="D63" s="18" t="s">
        <v>226</v>
      </c>
      <c r="E63" s="28" t="s">
        <v>24</v>
      </c>
      <c r="F63" s="39"/>
      <c r="G63" s="40"/>
      <c r="H63" s="25"/>
      <c r="I63" s="15"/>
      <c r="J63" s="15"/>
      <c r="K63" s="6"/>
      <c r="L63" s="40"/>
      <c r="M63" s="25"/>
      <c r="N63" s="5"/>
      <c r="O63" s="15" t="s">
        <v>104</v>
      </c>
      <c r="P63" s="30">
        <v>180.8</v>
      </c>
      <c r="Q63" s="26">
        <v>43518</v>
      </c>
      <c r="R63" s="26">
        <v>43524</v>
      </c>
      <c r="S63" s="66"/>
      <c r="T63" s="29" t="s">
        <v>433</v>
      </c>
    </row>
    <row r="64" spans="1:20" ht="27">
      <c r="A64" s="48" t="s">
        <v>227</v>
      </c>
      <c r="B64" s="25" t="s">
        <v>71</v>
      </c>
      <c r="C64" s="25" t="s">
        <v>72</v>
      </c>
      <c r="D64" s="18" t="s">
        <v>228</v>
      </c>
      <c r="E64" s="28" t="s">
        <v>24</v>
      </c>
      <c r="F64" s="39"/>
      <c r="G64" s="40"/>
      <c r="H64" s="33"/>
      <c r="I64" s="15"/>
      <c r="J64" s="15"/>
      <c r="K64" s="6"/>
      <c r="L64" s="40"/>
      <c r="M64" s="33"/>
      <c r="N64" s="5"/>
      <c r="O64" s="15" t="s">
        <v>137</v>
      </c>
      <c r="P64" s="30">
        <v>590</v>
      </c>
      <c r="Q64" s="26">
        <v>43518</v>
      </c>
      <c r="R64" s="26">
        <v>43524</v>
      </c>
      <c r="S64" s="66"/>
      <c r="T64" s="27" t="s">
        <v>386</v>
      </c>
    </row>
    <row r="65" spans="1:20" ht="27">
      <c r="A65" s="48" t="s">
        <v>229</v>
      </c>
      <c r="B65" s="25" t="s">
        <v>71</v>
      </c>
      <c r="C65" s="25" t="s">
        <v>72</v>
      </c>
      <c r="D65" s="18" t="s">
        <v>230</v>
      </c>
      <c r="E65" s="28" t="s">
        <v>24</v>
      </c>
      <c r="F65" s="39"/>
      <c r="G65" s="40"/>
      <c r="H65" s="33"/>
      <c r="I65" s="15"/>
      <c r="J65" s="15"/>
      <c r="K65" s="6"/>
      <c r="L65" s="40"/>
      <c r="M65" s="33"/>
      <c r="N65" s="5"/>
      <c r="O65" s="5" t="s">
        <v>231</v>
      </c>
      <c r="P65" s="30">
        <v>187.9</v>
      </c>
      <c r="Q65" s="26">
        <v>43487</v>
      </c>
      <c r="R65" s="26">
        <v>43525</v>
      </c>
      <c r="S65" s="66"/>
      <c r="T65" s="27"/>
    </row>
    <row r="66" spans="1:20" ht="28.5">
      <c r="A66" s="48" t="s">
        <v>232</v>
      </c>
      <c r="B66" s="25" t="s">
        <v>71</v>
      </c>
      <c r="C66" s="25" t="s">
        <v>72</v>
      </c>
      <c r="D66" s="18" t="s">
        <v>160</v>
      </c>
      <c r="E66" s="28" t="s">
        <v>24</v>
      </c>
      <c r="F66" s="39"/>
      <c r="G66" s="40"/>
      <c r="H66" s="31"/>
      <c r="I66" s="15"/>
      <c r="J66" s="15"/>
      <c r="K66" s="6"/>
      <c r="L66" s="40"/>
      <c r="M66" s="31"/>
      <c r="N66" s="5"/>
      <c r="O66" s="5" t="s">
        <v>224</v>
      </c>
      <c r="P66" s="65">
        <v>500</v>
      </c>
      <c r="Q66" s="26">
        <v>43518</v>
      </c>
      <c r="R66" s="26">
        <v>43518</v>
      </c>
      <c r="S66" s="65">
        <v>500</v>
      </c>
      <c r="T66" s="27" t="s">
        <v>233</v>
      </c>
    </row>
    <row r="67" spans="1:20" ht="28.5">
      <c r="A67" s="48" t="s">
        <v>234</v>
      </c>
      <c r="B67" s="25" t="s">
        <v>71</v>
      </c>
      <c r="C67" s="25" t="s">
        <v>72</v>
      </c>
      <c r="D67" s="18" t="s">
        <v>127</v>
      </c>
      <c r="E67" s="28" t="s">
        <v>24</v>
      </c>
      <c r="F67" s="39"/>
      <c r="G67" s="40"/>
      <c r="H67" s="25"/>
      <c r="I67" s="15"/>
      <c r="J67" s="15"/>
      <c r="K67" s="6"/>
      <c r="L67" s="40"/>
      <c r="M67" s="25"/>
      <c r="N67" s="5"/>
      <c r="O67" s="5" t="s">
        <v>129</v>
      </c>
      <c r="P67" s="65">
        <v>1212.85</v>
      </c>
      <c r="Q67" s="26">
        <v>43521</v>
      </c>
      <c r="R67" s="26">
        <v>43521</v>
      </c>
      <c r="S67" s="65">
        <v>1212.85</v>
      </c>
      <c r="T67" s="27" t="s">
        <v>235</v>
      </c>
    </row>
    <row r="68" spans="1:20" ht="27">
      <c r="A68" s="48" t="s">
        <v>236</v>
      </c>
      <c r="B68" s="25" t="s">
        <v>71</v>
      </c>
      <c r="C68" s="25" t="s">
        <v>72</v>
      </c>
      <c r="D68" s="18" t="s">
        <v>127</v>
      </c>
      <c r="E68" s="28" t="s">
        <v>24</v>
      </c>
      <c r="F68" s="39"/>
      <c r="G68" s="40"/>
      <c r="H68" s="33"/>
      <c r="I68" s="15"/>
      <c r="J68" s="15"/>
      <c r="K68" s="6"/>
      <c r="L68" s="40"/>
      <c r="M68" s="33"/>
      <c r="N68" s="5"/>
      <c r="O68" s="15" t="s">
        <v>128</v>
      </c>
      <c r="P68" s="65">
        <v>303.94</v>
      </c>
      <c r="Q68" s="26">
        <v>43521</v>
      </c>
      <c r="R68" s="26">
        <v>43521</v>
      </c>
      <c r="S68" s="65">
        <v>303.94</v>
      </c>
      <c r="T68" s="27" t="s">
        <v>237</v>
      </c>
    </row>
    <row r="69" spans="1:20" ht="27">
      <c r="A69" s="48" t="s">
        <v>238</v>
      </c>
      <c r="B69" s="25" t="s">
        <v>71</v>
      </c>
      <c r="C69" s="25" t="s">
        <v>72</v>
      </c>
      <c r="D69" s="18" t="s">
        <v>132</v>
      </c>
      <c r="E69" s="28" t="s">
        <v>24</v>
      </c>
      <c r="F69" s="39"/>
      <c r="G69" s="40"/>
      <c r="H69" s="33"/>
      <c r="I69" s="15"/>
      <c r="J69" s="15"/>
      <c r="K69" s="6"/>
      <c r="L69" s="40"/>
      <c r="M69" s="33"/>
      <c r="N69" s="5"/>
      <c r="O69" s="15" t="s">
        <v>133</v>
      </c>
      <c r="P69" s="65">
        <v>2005.2</v>
      </c>
      <c r="Q69" s="26">
        <v>43521</v>
      </c>
      <c r="R69" s="26">
        <v>43521</v>
      </c>
      <c r="S69" s="65">
        <v>2005.2</v>
      </c>
      <c r="T69" s="27" t="s">
        <v>239</v>
      </c>
    </row>
    <row r="70" spans="1:19" ht="27">
      <c r="A70" s="48" t="s">
        <v>240</v>
      </c>
      <c r="B70" s="25" t="s">
        <v>71</v>
      </c>
      <c r="C70" s="25" t="s">
        <v>72</v>
      </c>
      <c r="D70" s="18" t="s">
        <v>241</v>
      </c>
      <c r="E70" s="28" t="s">
        <v>24</v>
      </c>
      <c r="F70" s="39"/>
      <c r="G70" s="40"/>
      <c r="H70" s="25"/>
      <c r="I70" s="15"/>
      <c r="J70" s="15"/>
      <c r="K70" s="6"/>
      <c r="L70" s="40"/>
      <c r="M70" s="25"/>
      <c r="N70" s="5"/>
      <c r="O70" s="5" t="s">
        <v>242</v>
      </c>
      <c r="P70" s="65">
        <v>500</v>
      </c>
      <c r="Q70" s="26">
        <v>43521</v>
      </c>
      <c r="R70" s="26">
        <v>43521</v>
      </c>
      <c r="S70" s="65">
        <v>500</v>
      </c>
    </row>
    <row r="71" spans="1:19" ht="27">
      <c r="A71" s="48" t="s">
        <v>248</v>
      </c>
      <c r="B71" s="25" t="s">
        <v>71</v>
      </c>
      <c r="C71" s="25" t="s">
        <v>72</v>
      </c>
      <c r="D71" s="18" t="s">
        <v>249</v>
      </c>
      <c r="E71" s="28" t="s">
        <v>24</v>
      </c>
      <c r="F71" s="39"/>
      <c r="G71" s="40"/>
      <c r="H71" s="33"/>
      <c r="I71" s="15"/>
      <c r="J71" s="15"/>
      <c r="K71" s="6"/>
      <c r="L71" s="40"/>
      <c r="M71" s="33"/>
      <c r="N71" s="5"/>
      <c r="O71" s="15" t="s">
        <v>250</v>
      </c>
      <c r="P71" s="65">
        <v>30</v>
      </c>
      <c r="Q71" s="26">
        <v>43521</v>
      </c>
      <c r="R71" s="26">
        <v>43526</v>
      </c>
      <c r="S71" s="65">
        <v>30</v>
      </c>
    </row>
    <row r="72" spans="1:20" ht="27">
      <c r="A72" s="48" t="s">
        <v>247</v>
      </c>
      <c r="B72" s="25" t="s">
        <v>71</v>
      </c>
      <c r="C72" s="25" t="s">
        <v>72</v>
      </c>
      <c r="D72" s="18" t="s">
        <v>82</v>
      </c>
      <c r="E72" s="28" t="s">
        <v>27</v>
      </c>
      <c r="F72" s="39"/>
      <c r="G72" s="40"/>
      <c r="H72" s="25"/>
      <c r="I72" s="15"/>
      <c r="J72" s="15"/>
      <c r="K72" s="6"/>
      <c r="L72" s="40"/>
      <c r="M72" s="25"/>
      <c r="N72" s="5"/>
      <c r="O72" s="15" t="s">
        <v>81</v>
      </c>
      <c r="P72" s="65">
        <v>6906.63</v>
      </c>
      <c r="Q72" s="26">
        <v>43521</v>
      </c>
      <c r="R72" s="26">
        <v>43529</v>
      </c>
      <c r="S72" s="65">
        <v>6906.63</v>
      </c>
      <c r="T72" s="29" t="s">
        <v>424</v>
      </c>
    </row>
    <row r="73" spans="1:20" ht="28.5">
      <c r="A73" s="48" t="s">
        <v>243</v>
      </c>
      <c r="B73" s="25" t="s">
        <v>71</v>
      </c>
      <c r="C73" s="25" t="s">
        <v>72</v>
      </c>
      <c r="D73" s="18" t="s">
        <v>160</v>
      </c>
      <c r="E73" s="28" t="s">
        <v>24</v>
      </c>
      <c r="F73" s="39"/>
      <c r="G73" s="40"/>
      <c r="H73" s="32"/>
      <c r="I73" s="15"/>
      <c r="J73" s="15"/>
      <c r="K73" s="6"/>
      <c r="L73" s="40"/>
      <c r="M73" s="32"/>
      <c r="N73" s="5"/>
      <c r="O73" s="5" t="s">
        <v>129</v>
      </c>
      <c r="P73" s="65">
        <v>1452.04</v>
      </c>
      <c r="Q73" s="26">
        <v>43522</v>
      </c>
      <c r="R73" s="26">
        <v>43522</v>
      </c>
      <c r="S73" s="65">
        <v>1452.04</v>
      </c>
      <c r="T73" s="27" t="s">
        <v>246</v>
      </c>
    </row>
    <row r="74" spans="1:20" ht="28.5">
      <c r="A74" s="48" t="s">
        <v>244</v>
      </c>
      <c r="B74" s="25" t="s">
        <v>71</v>
      </c>
      <c r="C74" s="25" t="s">
        <v>72</v>
      </c>
      <c r="D74" s="18" t="s">
        <v>160</v>
      </c>
      <c r="E74" s="28" t="s">
        <v>24</v>
      </c>
      <c r="F74" s="39"/>
      <c r="G74" s="40"/>
      <c r="H74" s="32"/>
      <c r="I74" s="15"/>
      <c r="J74" s="15"/>
      <c r="K74" s="6"/>
      <c r="L74" s="40"/>
      <c r="M74" s="32"/>
      <c r="N74" s="5"/>
      <c r="O74" s="5" t="s">
        <v>245</v>
      </c>
      <c r="P74" s="65">
        <v>690</v>
      </c>
      <c r="Q74" s="26">
        <v>43522</v>
      </c>
      <c r="R74" s="26">
        <v>43522</v>
      </c>
      <c r="S74" s="65">
        <v>690</v>
      </c>
      <c r="T74" s="27"/>
    </row>
    <row r="75" spans="1:19" ht="27">
      <c r="A75" s="48" t="s">
        <v>260</v>
      </c>
      <c r="B75" s="25" t="s">
        <v>71</v>
      </c>
      <c r="C75" s="25" t="s">
        <v>72</v>
      </c>
      <c r="D75" s="18" t="s">
        <v>74</v>
      </c>
      <c r="E75" s="28" t="s">
        <v>24</v>
      </c>
      <c r="F75" s="39"/>
      <c r="G75" s="40"/>
      <c r="H75" s="25"/>
      <c r="I75" s="15"/>
      <c r="J75" s="5"/>
      <c r="K75" s="6"/>
      <c r="L75" s="40"/>
      <c r="M75" s="25"/>
      <c r="N75" s="5"/>
      <c r="O75" s="5" t="s">
        <v>75</v>
      </c>
      <c r="P75" s="30">
        <v>459.86</v>
      </c>
      <c r="Q75" s="26">
        <v>43522</v>
      </c>
      <c r="R75" s="26">
        <v>43524</v>
      </c>
      <c r="S75" s="66"/>
    </row>
    <row r="76" spans="1:20" ht="27">
      <c r="A76" s="48" t="s">
        <v>252</v>
      </c>
      <c r="B76" s="25" t="s">
        <v>71</v>
      </c>
      <c r="C76" s="25" t="s">
        <v>72</v>
      </c>
      <c r="D76" s="18" t="s">
        <v>127</v>
      </c>
      <c r="E76" s="28" t="s">
        <v>24</v>
      </c>
      <c r="F76" s="39"/>
      <c r="G76" s="40"/>
      <c r="H76" s="32"/>
      <c r="I76" s="15"/>
      <c r="J76" s="15"/>
      <c r="K76" s="6"/>
      <c r="L76" s="40"/>
      <c r="M76" s="32"/>
      <c r="N76" s="5"/>
      <c r="O76" s="5" t="s">
        <v>163</v>
      </c>
      <c r="P76" s="65">
        <v>1245.86</v>
      </c>
      <c r="Q76" s="26">
        <v>43523</v>
      </c>
      <c r="R76" s="26">
        <v>43523</v>
      </c>
      <c r="S76" s="65">
        <v>1245.86</v>
      </c>
      <c r="T76" s="27" t="s">
        <v>253</v>
      </c>
    </row>
    <row r="77" spans="1:20" ht="27">
      <c r="A77" s="48" t="s">
        <v>255</v>
      </c>
      <c r="B77" s="25" t="s">
        <v>71</v>
      </c>
      <c r="C77" s="25" t="s">
        <v>72</v>
      </c>
      <c r="D77" s="18" t="s">
        <v>184</v>
      </c>
      <c r="E77" s="28" t="s">
        <v>24</v>
      </c>
      <c r="F77" s="39"/>
      <c r="G77" s="40"/>
      <c r="H77" s="33"/>
      <c r="I77" s="15"/>
      <c r="J77" s="15"/>
      <c r="K77" s="6"/>
      <c r="L77" s="40"/>
      <c r="M77" s="33"/>
      <c r="N77" s="5"/>
      <c r="O77" s="15" t="s">
        <v>185</v>
      </c>
      <c r="P77" s="65">
        <v>100</v>
      </c>
      <c r="Q77" s="26">
        <v>43523</v>
      </c>
      <c r="R77" s="26">
        <v>43523</v>
      </c>
      <c r="S77" s="65">
        <v>100</v>
      </c>
      <c r="T77" s="27" t="s">
        <v>256</v>
      </c>
    </row>
    <row r="78" spans="1:20" ht="27">
      <c r="A78" s="48" t="s">
        <v>254</v>
      </c>
      <c r="B78" s="25" t="s">
        <v>71</v>
      </c>
      <c r="C78" s="25" t="s">
        <v>72</v>
      </c>
      <c r="D78" s="18" t="s">
        <v>148</v>
      </c>
      <c r="E78" s="28" t="s">
        <v>24</v>
      </c>
      <c r="F78" s="39"/>
      <c r="G78" s="40"/>
      <c r="H78" s="33"/>
      <c r="I78" s="15"/>
      <c r="J78" s="15"/>
      <c r="K78" s="6"/>
      <c r="L78" s="40"/>
      <c r="M78" s="33"/>
      <c r="N78" s="5"/>
      <c r="O78" s="5" t="s">
        <v>149</v>
      </c>
      <c r="P78" s="65">
        <v>35.25</v>
      </c>
      <c r="Q78" s="26">
        <v>43523</v>
      </c>
      <c r="R78" s="26">
        <v>43523</v>
      </c>
      <c r="S78" s="65">
        <v>35.25</v>
      </c>
      <c r="T78" s="27" t="s">
        <v>257</v>
      </c>
    </row>
    <row r="79" spans="1:20" ht="27">
      <c r="A79" s="48" t="s">
        <v>258</v>
      </c>
      <c r="B79" s="25" t="s">
        <v>71</v>
      </c>
      <c r="C79" s="25" t="s">
        <v>72</v>
      </c>
      <c r="D79" s="18" t="s">
        <v>148</v>
      </c>
      <c r="E79" s="28" t="s">
        <v>24</v>
      </c>
      <c r="F79" s="39"/>
      <c r="G79" s="40"/>
      <c r="H79" s="25"/>
      <c r="I79" s="15"/>
      <c r="J79" s="5"/>
      <c r="K79" s="6"/>
      <c r="L79" s="40"/>
      <c r="M79" s="25"/>
      <c r="N79" s="5"/>
      <c r="O79" s="5" t="s">
        <v>169</v>
      </c>
      <c r="P79" s="65">
        <v>784.21</v>
      </c>
      <c r="Q79" s="26">
        <v>43523</v>
      </c>
      <c r="R79" s="26">
        <v>43523</v>
      </c>
      <c r="S79" s="65">
        <v>784.21</v>
      </c>
      <c r="T79" s="27" t="s">
        <v>259</v>
      </c>
    </row>
    <row r="80" spans="1:23" ht="27">
      <c r="A80" s="48" t="s">
        <v>261</v>
      </c>
      <c r="B80" s="25" t="s">
        <v>71</v>
      </c>
      <c r="C80" s="25" t="s">
        <v>72</v>
      </c>
      <c r="D80" s="18" t="s">
        <v>127</v>
      </c>
      <c r="E80" s="28" t="s">
        <v>24</v>
      </c>
      <c r="F80" s="39"/>
      <c r="G80" s="40"/>
      <c r="H80" s="31"/>
      <c r="I80" s="15"/>
      <c r="J80" s="15"/>
      <c r="K80" s="6"/>
      <c r="L80" s="40"/>
      <c r="M80" s="31"/>
      <c r="N80" s="5"/>
      <c r="O80" s="5" t="s">
        <v>262</v>
      </c>
      <c r="P80" s="65">
        <v>140.97</v>
      </c>
      <c r="Q80" s="26">
        <v>43523</v>
      </c>
      <c r="R80" s="26">
        <v>43523</v>
      </c>
      <c r="S80" s="65">
        <v>140.97</v>
      </c>
      <c r="U80" s="10"/>
      <c r="W80" s="10"/>
    </row>
    <row r="81" spans="1:20" ht="27">
      <c r="A81" s="48" t="s">
        <v>263</v>
      </c>
      <c r="B81" s="25" t="s">
        <v>71</v>
      </c>
      <c r="C81" s="25" t="s">
        <v>72</v>
      </c>
      <c r="D81" s="18" t="s">
        <v>264</v>
      </c>
      <c r="E81" s="28" t="s">
        <v>24</v>
      </c>
      <c r="F81" s="39"/>
      <c r="G81" s="40"/>
      <c r="H81" s="33"/>
      <c r="I81" s="15"/>
      <c r="J81" s="15"/>
      <c r="K81" s="6"/>
      <c r="L81" s="40"/>
      <c r="M81" s="33"/>
      <c r="N81" s="5"/>
      <c r="O81" s="15" t="s">
        <v>176</v>
      </c>
      <c r="P81" s="65">
        <v>8580</v>
      </c>
      <c r="Q81" s="26">
        <v>43524</v>
      </c>
      <c r="R81" s="26">
        <v>43524</v>
      </c>
      <c r="S81" s="65">
        <v>8580</v>
      </c>
      <c r="T81" s="27" t="s">
        <v>265</v>
      </c>
    </row>
    <row r="82" spans="1:20" ht="28.5">
      <c r="A82" s="48" t="s">
        <v>266</v>
      </c>
      <c r="B82" s="25" t="s">
        <v>71</v>
      </c>
      <c r="C82" s="25" t="s">
        <v>72</v>
      </c>
      <c r="D82" s="18" t="s">
        <v>267</v>
      </c>
      <c r="E82" s="28" t="s">
        <v>24</v>
      </c>
      <c r="F82" s="39"/>
      <c r="G82" s="40"/>
      <c r="H82" s="33"/>
      <c r="I82" s="15"/>
      <c r="J82" s="15"/>
      <c r="K82" s="6"/>
      <c r="L82" s="40"/>
      <c r="M82" s="33"/>
      <c r="N82" s="5"/>
      <c r="O82" s="15" t="s">
        <v>269</v>
      </c>
      <c r="P82" s="65">
        <v>1000</v>
      </c>
      <c r="Q82" s="26">
        <v>43525</v>
      </c>
      <c r="R82" s="26">
        <v>43529</v>
      </c>
      <c r="S82" s="65">
        <v>1000</v>
      </c>
      <c r="T82" s="27"/>
    </row>
    <row r="83" spans="1:20" ht="27">
      <c r="A83" s="48" t="s">
        <v>268</v>
      </c>
      <c r="B83" s="25" t="s">
        <v>71</v>
      </c>
      <c r="C83" s="25" t="s">
        <v>72</v>
      </c>
      <c r="D83" s="18" t="s">
        <v>77</v>
      </c>
      <c r="E83" s="28" t="s">
        <v>24</v>
      </c>
      <c r="F83" s="39"/>
      <c r="G83" s="40"/>
      <c r="H83" s="33"/>
      <c r="I83" s="15"/>
      <c r="J83" s="15"/>
      <c r="K83" s="6"/>
      <c r="L83" s="40"/>
      <c r="M83" s="33"/>
      <c r="N83" s="5"/>
      <c r="O83" s="15" t="s">
        <v>78</v>
      </c>
      <c r="P83" s="65">
        <v>150.85</v>
      </c>
      <c r="Q83" s="26">
        <v>43528</v>
      </c>
      <c r="R83" s="26">
        <v>43528</v>
      </c>
      <c r="S83" s="65">
        <v>150.85</v>
      </c>
      <c r="T83" s="27" t="s">
        <v>270</v>
      </c>
    </row>
    <row r="84" spans="1:22" ht="27">
      <c r="A84" s="48" t="s">
        <v>426</v>
      </c>
      <c r="B84" s="25"/>
      <c r="C84" s="25"/>
      <c r="D84" s="18" t="s">
        <v>82</v>
      </c>
      <c r="E84" s="28" t="s">
        <v>27</v>
      </c>
      <c r="F84" s="67"/>
      <c r="G84" s="68"/>
      <c r="H84" s="71"/>
      <c r="I84" s="50"/>
      <c r="J84" s="50"/>
      <c r="K84" s="70"/>
      <c r="L84" s="68"/>
      <c r="M84" s="59"/>
      <c r="N84" s="62"/>
      <c r="O84" s="60" t="s">
        <v>81</v>
      </c>
      <c r="P84" s="63">
        <v>6947.7</v>
      </c>
      <c r="Q84" s="26">
        <v>43528</v>
      </c>
      <c r="R84" s="26">
        <v>43536</v>
      </c>
      <c r="S84" s="66"/>
      <c r="T84" s="27" t="s">
        <v>430</v>
      </c>
      <c r="V84" s="66">
        <v>6873.22</v>
      </c>
    </row>
    <row r="85" spans="1:20" ht="27">
      <c r="A85" s="48" t="s">
        <v>271</v>
      </c>
      <c r="B85" s="25" t="s">
        <v>71</v>
      </c>
      <c r="C85" s="25" t="s">
        <v>72</v>
      </c>
      <c r="D85" s="18" t="s">
        <v>95</v>
      </c>
      <c r="E85" s="28" t="s">
        <v>24</v>
      </c>
      <c r="F85" s="39"/>
      <c r="G85" s="40"/>
      <c r="H85" s="33"/>
      <c r="I85" s="15"/>
      <c r="J85" s="15"/>
      <c r="K85" s="6"/>
      <c r="L85" s="40"/>
      <c r="M85" s="33"/>
      <c r="N85" s="5"/>
      <c r="O85" s="15" t="s">
        <v>96</v>
      </c>
      <c r="P85" s="30">
        <v>442.7</v>
      </c>
      <c r="Q85" s="26">
        <v>43530</v>
      </c>
      <c r="R85" s="26">
        <v>43530</v>
      </c>
      <c r="S85" s="66"/>
      <c r="T85" s="27" t="s">
        <v>435</v>
      </c>
    </row>
    <row r="86" spans="1:20" ht="28.5">
      <c r="A86" s="48" t="s">
        <v>278</v>
      </c>
      <c r="B86" s="25" t="s">
        <v>71</v>
      </c>
      <c r="C86" s="25" t="s">
        <v>72</v>
      </c>
      <c r="D86" s="18" t="s">
        <v>192</v>
      </c>
      <c r="E86" s="28" t="s">
        <v>24</v>
      </c>
      <c r="F86" s="39"/>
      <c r="G86" s="40"/>
      <c r="H86" s="32"/>
      <c r="I86" s="15"/>
      <c r="J86" s="5"/>
      <c r="K86" s="6"/>
      <c r="L86" s="40"/>
      <c r="M86" s="32"/>
      <c r="N86" s="5"/>
      <c r="O86" s="5" t="s">
        <v>193</v>
      </c>
      <c r="P86" s="30">
        <v>326</v>
      </c>
      <c r="Q86" s="26" t="s">
        <v>277</v>
      </c>
      <c r="R86" s="26">
        <v>43535</v>
      </c>
      <c r="S86" s="66"/>
      <c r="T86" s="27" t="s">
        <v>414</v>
      </c>
    </row>
    <row r="87" spans="1:20" ht="27">
      <c r="A87" s="48" t="s">
        <v>274</v>
      </c>
      <c r="B87" s="25" t="s">
        <v>71</v>
      </c>
      <c r="C87" s="25" t="s">
        <v>72</v>
      </c>
      <c r="D87" s="18" t="s">
        <v>275</v>
      </c>
      <c r="E87" s="28" t="s">
        <v>24</v>
      </c>
      <c r="F87" s="39"/>
      <c r="G87" s="40"/>
      <c r="H87" s="31"/>
      <c r="I87" s="15"/>
      <c r="J87" s="15"/>
      <c r="K87" s="6"/>
      <c r="L87" s="40"/>
      <c r="M87" s="31"/>
      <c r="N87" s="5"/>
      <c r="O87" s="15" t="s">
        <v>276</v>
      </c>
      <c r="P87" s="65">
        <v>81.6</v>
      </c>
      <c r="Q87" s="26" t="s">
        <v>277</v>
      </c>
      <c r="R87" s="26">
        <v>43535</v>
      </c>
      <c r="S87" s="65">
        <v>81.6</v>
      </c>
      <c r="T87" s="27"/>
    </row>
    <row r="88" spans="1:20" ht="27">
      <c r="A88" s="48" t="s">
        <v>272</v>
      </c>
      <c r="B88" s="25" t="s">
        <v>71</v>
      </c>
      <c r="C88" s="25" t="s">
        <v>72</v>
      </c>
      <c r="D88" s="18" t="s">
        <v>273</v>
      </c>
      <c r="E88" s="28" t="s">
        <v>24</v>
      </c>
      <c r="F88" s="39"/>
      <c r="G88" s="40"/>
      <c r="H88" s="33"/>
      <c r="I88" s="15"/>
      <c r="J88" s="15"/>
      <c r="K88" s="6"/>
      <c r="L88" s="40"/>
      <c r="M88" s="33"/>
      <c r="N88" s="5"/>
      <c r="O88" s="15" t="s">
        <v>165</v>
      </c>
      <c r="P88" s="30">
        <v>109</v>
      </c>
      <c r="Q88" s="26">
        <v>43531</v>
      </c>
      <c r="R88" s="26">
        <v>43535</v>
      </c>
      <c r="S88" s="66"/>
      <c r="T88" s="27" t="s">
        <v>416</v>
      </c>
    </row>
    <row r="89" spans="1:19" ht="28.5">
      <c r="A89" s="48" t="s">
        <v>427</v>
      </c>
      <c r="B89" s="25" t="s">
        <v>71</v>
      </c>
      <c r="C89" s="25" t="s">
        <v>72</v>
      </c>
      <c r="D89" s="18" t="s">
        <v>188</v>
      </c>
      <c r="E89" s="28" t="s">
        <v>24</v>
      </c>
      <c r="F89" s="39"/>
      <c r="G89" s="40"/>
      <c r="H89" s="31"/>
      <c r="I89" s="15"/>
      <c r="J89" s="15"/>
      <c r="K89" s="6"/>
      <c r="L89" s="40"/>
      <c r="M89" s="25"/>
      <c r="N89" s="5"/>
      <c r="O89" s="5" t="s">
        <v>189</v>
      </c>
      <c r="P89" s="30">
        <v>450</v>
      </c>
      <c r="Q89" s="26">
        <v>43532</v>
      </c>
      <c r="R89" s="26">
        <v>43535</v>
      </c>
      <c r="S89" s="66"/>
    </row>
    <row r="90" spans="1:22" ht="27">
      <c r="A90" s="48" t="s">
        <v>280</v>
      </c>
      <c r="B90" s="25" t="s">
        <v>71</v>
      </c>
      <c r="C90" s="25" t="s">
        <v>72</v>
      </c>
      <c r="D90" s="18" t="s">
        <v>82</v>
      </c>
      <c r="E90" s="28" t="s">
        <v>27</v>
      </c>
      <c r="F90" s="39"/>
      <c r="G90" s="40"/>
      <c r="H90" s="25"/>
      <c r="I90" s="15"/>
      <c r="J90" s="15"/>
      <c r="K90" s="6"/>
      <c r="L90" s="40"/>
      <c r="M90" s="25"/>
      <c r="N90" s="5"/>
      <c r="O90" s="15" t="s">
        <v>81</v>
      </c>
      <c r="P90" s="30">
        <v>6266.7</v>
      </c>
      <c r="Q90" s="26">
        <v>43535</v>
      </c>
      <c r="R90" s="26">
        <v>43543</v>
      </c>
      <c r="S90" s="66"/>
      <c r="T90" s="27" t="s">
        <v>431</v>
      </c>
      <c r="V90" s="66">
        <v>6247.78</v>
      </c>
    </row>
    <row r="91" spans="1:19" ht="27">
      <c r="A91" s="48" t="s">
        <v>279</v>
      </c>
      <c r="B91" s="25" t="s">
        <v>71</v>
      </c>
      <c r="C91" s="25" t="s">
        <v>72</v>
      </c>
      <c r="D91" s="18" t="s">
        <v>74</v>
      </c>
      <c r="E91" s="28" t="s">
        <v>24</v>
      </c>
      <c r="F91" s="39"/>
      <c r="G91" s="40"/>
      <c r="H91" s="31"/>
      <c r="I91" s="15"/>
      <c r="J91" s="15"/>
      <c r="K91" s="6"/>
      <c r="L91" s="40"/>
      <c r="M91" s="25"/>
      <c r="N91" s="5"/>
      <c r="O91" s="5" t="s">
        <v>75</v>
      </c>
      <c r="P91" s="30">
        <v>26</v>
      </c>
      <c r="Q91" s="26">
        <v>43535</v>
      </c>
      <c r="R91" s="26">
        <v>43544</v>
      </c>
      <c r="S91" s="66"/>
    </row>
    <row r="92" spans="1:20" ht="27">
      <c r="A92" s="48" t="s">
        <v>281</v>
      </c>
      <c r="B92" s="25" t="s">
        <v>71</v>
      </c>
      <c r="C92" s="25" t="s">
        <v>72</v>
      </c>
      <c r="D92" s="18" t="s">
        <v>82</v>
      </c>
      <c r="E92" s="28" t="s">
        <v>27</v>
      </c>
      <c r="F92" s="39"/>
      <c r="G92" s="40"/>
      <c r="H92" s="32"/>
      <c r="I92" s="15"/>
      <c r="J92" s="15"/>
      <c r="K92" s="6"/>
      <c r="L92" s="40"/>
      <c r="M92" s="32"/>
      <c r="N92" s="5"/>
      <c r="O92" s="5" t="s">
        <v>86</v>
      </c>
      <c r="P92" s="65">
        <v>19696.25</v>
      </c>
      <c r="Q92" s="26">
        <v>43537</v>
      </c>
      <c r="R92" s="26">
        <v>43537</v>
      </c>
      <c r="S92" s="65">
        <v>19696.25</v>
      </c>
      <c r="T92" s="27" t="s">
        <v>282</v>
      </c>
    </row>
    <row r="93" spans="1:20" ht="27">
      <c r="A93" s="48" t="s">
        <v>283</v>
      </c>
      <c r="B93" s="25" t="s">
        <v>71</v>
      </c>
      <c r="C93" s="25" t="s">
        <v>72</v>
      </c>
      <c r="D93" s="18" t="s">
        <v>284</v>
      </c>
      <c r="E93" s="28" t="s">
        <v>24</v>
      </c>
      <c r="F93" s="39"/>
      <c r="G93" s="40"/>
      <c r="H93" s="32"/>
      <c r="I93" s="15"/>
      <c r="J93" s="15"/>
      <c r="K93" s="6"/>
      <c r="L93" s="40"/>
      <c r="M93" s="32"/>
      <c r="N93" s="5"/>
      <c r="O93" s="15" t="s">
        <v>437</v>
      </c>
      <c r="P93" s="30">
        <v>4358</v>
      </c>
      <c r="Q93" s="26">
        <v>43538</v>
      </c>
      <c r="R93" s="26">
        <v>43569</v>
      </c>
      <c r="S93" s="66"/>
      <c r="T93" s="27"/>
    </row>
    <row r="94" spans="1:19" ht="27">
      <c r="A94" s="48" t="s">
        <v>285</v>
      </c>
      <c r="B94" s="25" t="s">
        <v>71</v>
      </c>
      <c r="C94" s="25" t="s">
        <v>72</v>
      </c>
      <c r="D94" s="18" t="s">
        <v>286</v>
      </c>
      <c r="E94" s="28" t="s">
        <v>24</v>
      </c>
      <c r="F94" s="39"/>
      <c r="G94" s="40"/>
      <c r="H94" s="32"/>
      <c r="I94" s="15"/>
      <c r="J94" s="15"/>
      <c r="K94" s="6"/>
      <c r="L94" s="40"/>
      <c r="M94" s="32"/>
      <c r="N94" s="5"/>
      <c r="O94" s="15" t="s">
        <v>287</v>
      </c>
      <c r="P94" s="30">
        <v>2961.9</v>
      </c>
      <c r="Q94" s="26">
        <v>43539</v>
      </c>
      <c r="R94" s="26">
        <v>43570</v>
      </c>
      <c r="S94" s="66"/>
    </row>
    <row r="95" spans="1:20" ht="27">
      <c r="A95" s="48" t="s">
        <v>288</v>
      </c>
      <c r="B95" s="25" t="s">
        <v>71</v>
      </c>
      <c r="C95" s="25" t="s">
        <v>72</v>
      </c>
      <c r="D95" s="18" t="s">
        <v>77</v>
      </c>
      <c r="E95" s="28" t="s">
        <v>24</v>
      </c>
      <c r="F95" s="39"/>
      <c r="G95" s="40"/>
      <c r="H95" s="33"/>
      <c r="I95" s="15"/>
      <c r="J95" s="15"/>
      <c r="K95" s="6"/>
      <c r="L95" s="40"/>
      <c r="M95" s="33"/>
      <c r="N95" s="5"/>
      <c r="O95" s="15" t="s">
        <v>78</v>
      </c>
      <c r="P95" s="65">
        <v>150.85</v>
      </c>
      <c r="Q95" s="26">
        <v>43539</v>
      </c>
      <c r="R95" s="26">
        <v>43539</v>
      </c>
      <c r="S95" s="65">
        <v>150.85</v>
      </c>
      <c r="T95" s="27" t="s">
        <v>289</v>
      </c>
    </row>
    <row r="96" spans="1:20" ht="27">
      <c r="A96" s="48" t="s">
        <v>290</v>
      </c>
      <c r="B96" s="25" t="s">
        <v>71</v>
      </c>
      <c r="C96" s="25" t="s">
        <v>72</v>
      </c>
      <c r="D96" s="18" t="s">
        <v>291</v>
      </c>
      <c r="E96" s="28" t="s">
        <v>24</v>
      </c>
      <c r="F96" s="39"/>
      <c r="G96" s="40"/>
      <c r="H96" s="33"/>
      <c r="I96" s="15"/>
      <c r="J96" s="15"/>
      <c r="K96" s="6"/>
      <c r="L96" s="40"/>
      <c r="M96" s="33"/>
      <c r="N96" s="5"/>
      <c r="O96" s="15" t="s">
        <v>165</v>
      </c>
      <c r="P96" s="65">
        <v>1646.46</v>
      </c>
      <c r="Q96" s="26">
        <v>43539</v>
      </c>
      <c r="R96" s="26">
        <v>43539</v>
      </c>
      <c r="S96" s="65">
        <v>1646.46</v>
      </c>
      <c r="T96" s="27" t="s">
        <v>292</v>
      </c>
    </row>
    <row r="97" spans="1:20" ht="27">
      <c r="A97" s="48" t="s">
        <v>293</v>
      </c>
      <c r="B97" s="25" t="s">
        <v>71</v>
      </c>
      <c r="C97" s="25" t="s">
        <v>72</v>
      </c>
      <c r="D97" s="18" t="s">
        <v>184</v>
      </c>
      <c r="E97" s="28" t="s">
        <v>24</v>
      </c>
      <c r="F97" s="39"/>
      <c r="G97" s="40"/>
      <c r="H97" s="33"/>
      <c r="I97" s="15"/>
      <c r="J97" s="15"/>
      <c r="K97" s="6"/>
      <c r="L97" s="40"/>
      <c r="M97" s="33"/>
      <c r="N97" s="5"/>
      <c r="O97" s="15" t="s">
        <v>185</v>
      </c>
      <c r="P97" s="65">
        <v>90</v>
      </c>
      <c r="Q97" s="26">
        <v>43539</v>
      </c>
      <c r="R97" s="26">
        <v>43539</v>
      </c>
      <c r="S97" s="65">
        <v>90</v>
      </c>
      <c r="T97" s="27" t="s">
        <v>294</v>
      </c>
    </row>
    <row r="98" spans="1:20" ht="28.5">
      <c r="A98" s="48" t="s">
        <v>295</v>
      </c>
      <c r="B98" s="25" t="s">
        <v>71</v>
      </c>
      <c r="C98" s="25" t="s">
        <v>72</v>
      </c>
      <c r="D98" s="18" t="s">
        <v>113</v>
      </c>
      <c r="E98" s="28" t="s">
        <v>24</v>
      </c>
      <c r="F98" s="39"/>
      <c r="G98" s="40"/>
      <c r="H98" s="33"/>
      <c r="I98" s="15"/>
      <c r="J98" s="15"/>
      <c r="K98" s="6"/>
      <c r="L98" s="40"/>
      <c r="M98" s="33"/>
      <c r="N98" s="5"/>
      <c r="O98" s="15" t="s">
        <v>408</v>
      </c>
      <c r="P98" s="65">
        <v>260</v>
      </c>
      <c r="Q98" s="26">
        <v>43542</v>
      </c>
      <c r="R98" s="26">
        <v>43542</v>
      </c>
      <c r="S98" s="65">
        <v>260</v>
      </c>
      <c r="T98" s="27" t="s">
        <v>296</v>
      </c>
    </row>
    <row r="99" spans="1:20" ht="27">
      <c r="A99" s="48" t="s">
        <v>306</v>
      </c>
      <c r="B99" s="25" t="s">
        <v>71</v>
      </c>
      <c r="C99" s="25" t="s">
        <v>72</v>
      </c>
      <c r="D99" s="18" t="s">
        <v>84</v>
      </c>
      <c r="E99" s="28" t="s">
        <v>24</v>
      </c>
      <c r="F99" s="39"/>
      <c r="G99" s="40"/>
      <c r="H99" s="25"/>
      <c r="I99" s="15"/>
      <c r="J99" s="5"/>
      <c r="K99" s="6"/>
      <c r="L99" s="40"/>
      <c r="M99" s="25"/>
      <c r="N99" s="5"/>
      <c r="O99" s="5" t="s">
        <v>307</v>
      </c>
      <c r="P99" s="30">
        <v>1642</v>
      </c>
      <c r="Q99" s="26">
        <v>43542</v>
      </c>
      <c r="R99" s="26">
        <v>43549</v>
      </c>
      <c r="S99" s="66"/>
      <c r="T99" s="27"/>
    </row>
    <row r="100" spans="1:19" ht="27">
      <c r="A100" s="48" t="s">
        <v>302</v>
      </c>
      <c r="B100" s="25" t="s">
        <v>71</v>
      </c>
      <c r="C100" s="25" t="s">
        <v>72</v>
      </c>
      <c r="D100" s="18" t="s">
        <v>84</v>
      </c>
      <c r="E100" s="28" t="s">
        <v>24</v>
      </c>
      <c r="F100" s="39"/>
      <c r="G100" s="40"/>
      <c r="H100" s="31"/>
      <c r="I100" s="15"/>
      <c r="J100" s="15"/>
      <c r="K100" s="6"/>
      <c r="L100" s="40"/>
      <c r="M100" s="25"/>
      <c r="N100" s="5"/>
      <c r="O100" s="5" t="s">
        <v>128</v>
      </c>
      <c r="P100" s="30">
        <v>588.84</v>
      </c>
      <c r="Q100" s="26">
        <v>43542</v>
      </c>
      <c r="R100" s="26">
        <v>43549</v>
      </c>
      <c r="S100" s="66"/>
    </row>
    <row r="101" spans="1:19" ht="27">
      <c r="A101" s="48" t="s">
        <v>301</v>
      </c>
      <c r="B101" s="25" t="s">
        <v>71</v>
      </c>
      <c r="C101" s="25" t="s">
        <v>72</v>
      </c>
      <c r="D101" s="18" t="s">
        <v>106</v>
      </c>
      <c r="E101" s="28" t="s">
        <v>24</v>
      </c>
      <c r="F101" s="39"/>
      <c r="G101" s="40"/>
      <c r="H101" s="32"/>
      <c r="I101" s="15"/>
      <c r="J101" s="15"/>
      <c r="K101" s="6"/>
      <c r="L101" s="40"/>
      <c r="M101" s="32"/>
      <c r="N101" s="5"/>
      <c r="O101" s="15" t="s">
        <v>137</v>
      </c>
      <c r="P101" s="30">
        <v>480</v>
      </c>
      <c r="Q101" s="26">
        <v>76414</v>
      </c>
      <c r="R101" s="26">
        <v>43549</v>
      </c>
      <c r="S101" s="66"/>
    </row>
    <row r="102" spans="1:19" ht="27">
      <c r="A102" s="48" t="s">
        <v>303</v>
      </c>
      <c r="B102" s="25" t="s">
        <v>71</v>
      </c>
      <c r="C102" s="25" t="s">
        <v>72</v>
      </c>
      <c r="D102" s="18" t="s">
        <v>304</v>
      </c>
      <c r="E102" s="28" t="s">
        <v>24</v>
      </c>
      <c r="F102" s="39"/>
      <c r="G102" s="40"/>
      <c r="H102" s="25"/>
      <c r="I102" s="15"/>
      <c r="J102" s="15"/>
      <c r="K102" s="6"/>
      <c r="L102" s="40"/>
      <c r="M102" s="25"/>
      <c r="N102" s="5"/>
      <c r="O102" s="5" t="s">
        <v>305</v>
      </c>
      <c r="P102" s="30">
        <v>441.61</v>
      </c>
      <c r="Q102" s="26">
        <v>43542</v>
      </c>
      <c r="R102" s="26">
        <v>43545</v>
      </c>
      <c r="S102" s="66"/>
    </row>
    <row r="103" spans="1:19" ht="28.5">
      <c r="A103" s="48" t="s">
        <v>298</v>
      </c>
      <c r="B103" s="25" t="s">
        <v>71</v>
      </c>
      <c r="C103" s="25" t="s">
        <v>72</v>
      </c>
      <c r="D103" s="18" t="s">
        <v>188</v>
      </c>
      <c r="E103" s="28" t="s">
        <v>24</v>
      </c>
      <c r="F103" s="39"/>
      <c r="G103" s="40"/>
      <c r="H103" s="31"/>
      <c r="I103" s="15"/>
      <c r="J103" s="15"/>
      <c r="K103" s="6"/>
      <c r="L103" s="40"/>
      <c r="M103" s="25"/>
      <c r="N103" s="5"/>
      <c r="O103" s="5" t="s">
        <v>189</v>
      </c>
      <c r="P103" s="30">
        <v>300</v>
      </c>
      <c r="Q103" s="26" t="s">
        <v>299</v>
      </c>
      <c r="R103" s="26" t="s">
        <v>300</v>
      </c>
      <c r="S103" s="66"/>
    </row>
    <row r="104" spans="1:20" ht="28.5">
      <c r="A104" s="48" t="s">
        <v>310</v>
      </c>
      <c r="B104" s="25" t="s">
        <v>71</v>
      </c>
      <c r="C104" s="25" t="s">
        <v>72</v>
      </c>
      <c r="D104" s="18" t="s">
        <v>314</v>
      </c>
      <c r="E104" s="28" t="s">
        <v>24</v>
      </c>
      <c r="F104" s="39"/>
      <c r="G104" s="40"/>
      <c r="H104" s="33"/>
      <c r="I104" s="15"/>
      <c r="J104" s="15"/>
      <c r="K104" s="6"/>
      <c r="L104" s="40"/>
      <c r="M104" s="33"/>
      <c r="N104" s="5"/>
      <c r="O104" s="5" t="s">
        <v>141</v>
      </c>
      <c r="P104" s="30">
        <v>24000</v>
      </c>
      <c r="Q104" s="26">
        <v>43542</v>
      </c>
      <c r="R104" s="26">
        <v>43737</v>
      </c>
      <c r="S104" s="66"/>
      <c r="T104" s="27"/>
    </row>
    <row r="105" spans="1:19" ht="28.5">
      <c r="A105" s="48" t="s">
        <v>308</v>
      </c>
      <c r="B105" s="25" t="s">
        <v>71</v>
      </c>
      <c r="C105" s="25" t="s">
        <v>72</v>
      </c>
      <c r="D105" s="18" t="s">
        <v>428</v>
      </c>
      <c r="E105" s="28" t="s">
        <v>24</v>
      </c>
      <c r="F105" s="39"/>
      <c r="G105" s="40"/>
      <c r="H105" s="25"/>
      <c r="I105" s="15"/>
      <c r="J105" s="15"/>
      <c r="K105" s="6"/>
      <c r="L105" s="40"/>
      <c r="M105" s="25"/>
      <c r="N105" s="5"/>
      <c r="O105" s="5" t="s">
        <v>309</v>
      </c>
      <c r="P105" s="30">
        <v>8033.6</v>
      </c>
      <c r="Q105" s="26">
        <v>43542</v>
      </c>
      <c r="R105" s="26">
        <v>44256</v>
      </c>
      <c r="S105" s="66"/>
    </row>
    <row r="106" spans="1:22" ht="27">
      <c r="A106" s="48" t="s">
        <v>297</v>
      </c>
      <c r="B106" s="25" t="s">
        <v>71</v>
      </c>
      <c r="C106" s="25" t="s">
        <v>72</v>
      </c>
      <c r="D106" s="18" t="s">
        <v>82</v>
      </c>
      <c r="E106" s="28" t="s">
        <v>27</v>
      </c>
      <c r="F106" s="39"/>
      <c r="G106" s="40"/>
      <c r="H106" s="25"/>
      <c r="I106" s="15"/>
      <c r="J106" s="15"/>
      <c r="K106" s="6"/>
      <c r="L106" s="40"/>
      <c r="M106" s="25"/>
      <c r="N106" s="5"/>
      <c r="O106" s="15" t="s">
        <v>81</v>
      </c>
      <c r="P106" s="30">
        <v>7406.49</v>
      </c>
      <c r="Q106" s="26">
        <v>43542</v>
      </c>
      <c r="R106" s="26">
        <v>43550</v>
      </c>
      <c r="S106" s="66"/>
      <c r="T106" s="27" t="s">
        <v>432</v>
      </c>
      <c r="V106" s="66">
        <v>7421.93</v>
      </c>
    </row>
    <row r="107" spans="1:20" ht="27">
      <c r="A107" s="48" t="s">
        <v>311</v>
      </c>
      <c r="B107" s="25" t="s">
        <v>71</v>
      </c>
      <c r="C107" s="25" t="s">
        <v>72</v>
      </c>
      <c r="D107" s="18" t="s">
        <v>127</v>
      </c>
      <c r="E107" s="28" t="s">
        <v>24</v>
      </c>
      <c r="F107" s="39"/>
      <c r="G107" s="40"/>
      <c r="H107" s="33"/>
      <c r="I107" s="15"/>
      <c r="J107" s="15"/>
      <c r="K107" s="6"/>
      <c r="L107" s="40"/>
      <c r="M107" s="33"/>
      <c r="N107" s="5"/>
      <c r="O107" s="15" t="s">
        <v>312</v>
      </c>
      <c r="P107" s="65">
        <v>36.89</v>
      </c>
      <c r="Q107" s="26">
        <v>43542</v>
      </c>
      <c r="R107" s="26">
        <v>43542</v>
      </c>
      <c r="S107" s="65">
        <v>36.89</v>
      </c>
      <c r="T107" s="27"/>
    </row>
    <row r="108" spans="1:20" ht="28.5">
      <c r="A108" s="48" t="s">
        <v>313</v>
      </c>
      <c r="B108" s="25" t="s">
        <v>71</v>
      </c>
      <c r="C108" s="25" t="s">
        <v>72</v>
      </c>
      <c r="D108" s="18" t="s">
        <v>127</v>
      </c>
      <c r="E108" s="28" t="s">
        <v>24</v>
      </c>
      <c r="F108" s="39"/>
      <c r="G108" s="40"/>
      <c r="H108" s="31"/>
      <c r="I108" s="15"/>
      <c r="J108" s="15"/>
      <c r="K108" s="6"/>
      <c r="L108" s="40"/>
      <c r="M108" s="31"/>
      <c r="N108" s="5"/>
      <c r="O108" s="15" t="s">
        <v>129</v>
      </c>
      <c r="P108" s="65">
        <v>3384.5</v>
      </c>
      <c r="Q108" s="26">
        <v>43543</v>
      </c>
      <c r="R108" s="26">
        <v>43543</v>
      </c>
      <c r="S108" s="65">
        <v>3384.5</v>
      </c>
      <c r="T108" s="51" t="s">
        <v>315</v>
      </c>
    </row>
    <row r="109" spans="1:20" ht="27">
      <c r="A109" s="48" t="s">
        <v>316</v>
      </c>
      <c r="B109" s="25" t="s">
        <v>71</v>
      </c>
      <c r="C109" s="25" t="s">
        <v>72</v>
      </c>
      <c r="D109" s="18" t="s">
        <v>317</v>
      </c>
      <c r="E109" s="28" t="s">
        <v>24</v>
      </c>
      <c r="F109" s="39"/>
      <c r="G109" s="40"/>
      <c r="H109" s="33"/>
      <c r="I109" s="15"/>
      <c r="J109" s="15"/>
      <c r="K109" s="6"/>
      <c r="L109" s="40"/>
      <c r="M109" s="33"/>
      <c r="N109" s="5"/>
      <c r="O109" s="5" t="s">
        <v>318</v>
      </c>
      <c r="P109" s="65">
        <v>2055</v>
      </c>
      <c r="Q109" s="26">
        <v>43543</v>
      </c>
      <c r="R109" s="26">
        <v>43830</v>
      </c>
      <c r="S109" s="65">
        <v>2055</v>
      </c>
      <c r="T109" s="30" t="s">
        <v>319</v>
      </c>
    </row>
    <row r="110" spans="1:20" ht="28.5">
      <c r="A110" s="48" t="s">
        <v>320</v>
      </c>
      <c r="B110" s="25" t="s">
        <v>71</v>
      </c>
      <c r="C110" s="25" t="s">
        <v>72</v>
      </c>
      <c r="D110" s="18" t="s">
        <v>160</v>
      </c>
      <c r="E110" s="28" t="s">
        <v>24</v>
      </c>
      <c r="F110" s="39"/>
      <c r="G110" s="40"/>
      <c r="H110" s="33"/>
      <c r="I110" s="15"/>
      <c r="J110" s="15"/>
      <c r="K110" s="6"/>
      <c r="L110" s="40"/>
      <c r="M110" s="33"/>
      <c r="N110" s="5"/>
      <c r="O110" s="5" t="s">
        <v>224</v>
      </c>
      <c r="P110" s="65">
        <v>3200</v>
      </c>
      <c r="Q110" s="26">
        <v>43543</v>
      </c>
      <c r="R110" s="26">
        <v>43543</v>
      </c>
      <c r="S110" s="65">
        <v>3200</v>
      </c>
      <c r="T110" s="30" t="s">
        <v>321</v>
      </c>
    </row>
    <row r="111" spans="1:20" ht="27">
      <c r="A111" s="48" t="s">
        <v>322</v>
      </c>
      <c r="B111" s="25" t="s">
        <v>71</v>
      </c>
      <c r="C111" s="25" t="s">
        <v>72</v>
      </c>
      <c r="D111" s="18" t="s">
        <v>323</v>
      </c>
      <c r="E111" s="28" t="s">
        <v>24</v>
      </c>
      <c r="F111" s="39"/>
      <c r="G111" s="40"/>
      <c r="H111" s="31"/>
      <c r="I111" s="15"/>
      <c r="J111" s="15"/>
      <c r="K111" s="6"/>
      <c r="L111" s="40"/>
      <c r="M111" s="31"/>
      <c r="N111" s="5"/>
      <c r="O111" s="5" t="s">
        <v>324</v>
      </c>
      <c r="P111" s="65">
        <v>1880</v>
      </c>
      <c r="Q111" s="26">
        <v>43543</v>
      </c>
      <c r="R111" s="26">
        <v>43543</v>
      </c>
      <c r="S111" s="65">
        <v>1880</v>
      </c>
      <c r="T111" s="30" t="s">
        <v>325</v>
      </c>
    </row>
    <row r="112" spans="1:20" ht="27">
      <c r="A112" s="48" t="s">
        <v>327</v>
      </c>
      <c r="B112" s="25" t="s">
        <v>71</v>
      </c>
      <c r="C112" s="25" t="s">
        <v>72</v>
      </c>
      <c r="D112" s="18" t="s">
        <v>148</v>
      </c>
      <c r="E112" s="28" t="s">
        <v>24</v>
      </c>
      <c r="F112" s="39"/>
      <c r="G112" s="40"/>
      <c r="H112" s="25"/>
      <c r="I112" s="15"/>
      <c r="J112" s="15"/>
      <c r="K112" s="6"/>
      <c r="L112" s="40"/>
      <c r="M112" s="25"/>
      <c r="N112" s="5"/>
      <c r="O112" s="5" t="s">
        <v>149</v>
      </c>
      <c r="P112" s="65">
        <v>401.63</v>
      </c>
      <c r="Q112" s="26">
        <v>43543</v>
      </c>
      <c r="R112" s="26">
        <v>43543</v>
      </c>
      <c r="S112" s="65">
        <v>401.63</v>
      </c>
      <c r="T112" s="30" t="s">
        <v>329</v>
      </c>
    </row>
    <row r="113" spans="1:20" ht="27">
      <c r="A113" s="48" t="s">
        <v>326</v>
      </c>
      <c r="B113" s="25" t="s">
        <v>71</v>
      </c>
      <c r="C113" s="25" t="s">
        <v>72</v>
      </c>
      <c r="D113" s="18" t="s">
        <v>151</v>
      </c>
      <c r="E113" s="28" t="s">
        <v>24</v>
      </c>
      <c r="F113" s="39"/>
      <c r="G113" s="40"/>
      <c r="H113" s="32"/>
      <c r="I113" s="15"/>
      <c r="J113" s="15"/>
      <c r="K113" s="6"/>
      <c r="L113" s="40"/>
      <c r="M113" s="32"/>
      <c r="N113" s="5"/>
      <c r="O113" s="5" t="s">
        <v>149</v>
      </c>
      <c r="P113" s="65">
        <v>527.21</v>
      </c>
      <c r="Q113" s="26">
        <v>43543</v>
      </c>
      <c r="R113" s="26">
        <v>43543</v>
      </c>
      <c r="S113" s="65">
        <v>527.21</v>
      </c>
      <c r="T113" s="30" t="s">
        <v>329</v>
      </c>
    </row>
    <row r="114" spans="1:20" ht="27">
      <c r="A114" s="48" t="s">
        <v>328</v>
      </c>
      <c r="B114" s="25" t="s">
        <v>71</v>
      </c>
      <c r="C114" s="25" t="s">
        <v>72</v>
      </c>
      <c r="D114" s="18" t="s">
        <v>330</v>
      </c>
      <c r="E114" s="28" t="s">
        <v>24</v>
      </c>
      <c r="F114" s="39"/>
      <c r="G114" s="40"/>
      <c r="H114" s="32"/>
      <c r="I114" s="15"/>
      <c r="J114" s="5"/>
      <c r="K114" s="6"/>
      <c r="L114" s="40"/>
      <c r="M114" s="32"/>
      <c r="N114" s="5"/>
      <c r="O114" s="5" t="s">
        <v>169</v>
      </c>
      <c r="P114" s="65">
        <v>485.71</v>
      </c>
      <c r="Q114" s="26">
        <v>43543</v>
      </c>
      <c r="R114" s="26">
        <v>43543</v>
      </c>
      <c r="S114" s="65">
        <v>485.71</v>
      </c>
      <c r="T114" s="30" t="s">
        <v>331</v>
      </c>
    </row>
    <row r="115" spans="1:20" ht="27">
      <c r="A115" s="48" t="s">
        <v>332</v>
      </c>
      <c r="B115" s="25" t="s">
        <v>71</v>
      </c>
      <c r="C115" s="25" t="s">
        <v>72</v>
      </c>
      <c r="D115" s="18" t="s">
        <v>334</v>
      </c>
      <c r="E115" s="28" t="s">
        <v>24</v>
      </c>
      <c r="F115" s="39"/>
      <c r="G115" s="40"/>
      <c r="H115" s="32"/>
      <c r="I115" s="15"/>
      <c r="J115" s="15"/>
      <c r="K115" s="6"/>
      <c r="L115" s="40"/>
      <c r="M115" s="32"/>
      <c r="N115" s="5"/>
      <c r="O115" s="15" t="s">
        <v>337</v>
      </c>
      <c r="P115" s="30">
        <v>14.27</v>
      </c>
      <c r="Q115" s="26">
        <v>43543</v>
      </c>
      <c r="R115" s="64">
        <v>43543</v>
      </c>
      <c r="S115" s="66" t="s">
        <v>333</v>
      </c>
      <c r="T115" s="30" t="s">
        <v>333</v>
      </c>
    </row>
    <row r="116" spans="1:20" ht="27">
      <c r="A116" s="48" t="s">
        <v>335</v>
      </c>
      <c r="B116" s="25" t="s">
        <v>71</v>
      </c>
      <c r="C116" s="25" t="s">
        <v>72</v>
      </c>
      <c r="D116" s="18" t="s">
        <v>336</v>
      </c>
      <c r="E116" s="28" t="s">
        <v>24</v>
      </c>
      <c r="F116" s="39"/>
      <c r="G116" s="40"/>
      <c r="H116" s="25"/>
      <c r="I116" s="15"/>
      <c r="J116" s="15"/>
      <c r="K116" s="6"/>
      <c r="L116" s="40"/>
      <c r="M116" s="25"/>
      <c r="N116" s="5"/>
      <c r="O116" s="15" t="s">
        <v>337</v>
      </c>
      <c r="P116" s="30">
        <v>289.75</v>
      </c>
      <c r="Q116" s="26">
        <v>43543</v>
      </c>
      <c r="R116" s="64">
        <v>43543</v>
      </c>
      <c r="S116" s="66" t="s">
        <v>338</v>
      </c>
      <c r="T116" s="30" t="s">
        <v>338</v>
      </c>
    </row>
    <row r="117" spans="1:20" ht="27">
      <c r="A117" s="48" t="s">
        <v>346</v>
      </c>
      <c r="B117" s="25" t="s">
        <v>71</v>
      </c>
      <c r="C117" s="25" t="s">
        <v>72</v>
      </c>
      <c r="D117" s="18" t="s">
        <v>132</v>
      </c>
      <c r="E117" s="28" t="s">
        <v>24</v>
      </c>
      <c r="F117" s="39"/>
      <c r="G117" s="40"/>
      <c r="H117" s="32"/>
      <c r="I117" s="15"/>
      <c r="J117" s="15"/>
      <c r="K117" s="6"/>
      <c r="L117" s="40"/>
      <c r="M117" s="32"/>
      <c r="N117" s="5"/>
      <c r="O117" s="15" t="s">
        <v>133</v>
      </c>
      <c r="P117" s="65">
        <v>2715.76</v>
      </c>
      <c r="Q117" s="26">
        <v>43544</v>
      </c>
      <c r="R117" s="26">
        <v>43544</v>
      </c>
      <c r="S117" s="65">
        <v>2715.76</v>
      </c>
      <c r="T117" s="30" t="s">
        <v>265</v>
      </c>
    </row>
    <row r="118" spans="1:20" ht="28.5">
      <c r="A118" s="48" t="s">
        <v>347</v>
      </c>
      <c r="B118" s="25" t="s">
        <v>71</v>
      </c>
      <c r="C118" s="25" t="s">
        <v>72</v>
      </c>
      <c r="D118" s="18" t="s">
        <v>160</v>
      </c>
      <c r="E118" s="28" t="s">
        <v>24</v>
      </c>
      <c r="F118" s="39"/>
      <c r="G118" s="40"/>
      <c r="H118" s="32"/>
      <c r="I118" s="15"/>
      <c r="J118" s="15"/>
      <c r="K118" s="6"/>
      <c r="L118" s="40"/>
      <c r="M118" s="32"/>
      <c r="N118" s="5"/>
      <c r="O118" s="5" t="s">
        <v>129</v>
      </c>
      <c r="P118" s="65">
        <v>253.71</v>
      </c>
      <c r="Q118" s="26">
        <v>43545</v>
      </c>
      <c r="R118" s="26">
        <v>43545</v>
      </c>
      <c r="S118" s="65">
        <v>253.71</v>
      </c>
      <c r="T118" s="30" t="s">
        <v>348</v>
      </c>
    </row>
    <row r="119" spans="1:20" ht="27">
      <c r="A119" s="48" t="s">
        <v>349</v>
      </c>
      <c r="B119" s="25" t="s">
        <v>71</v>
      </c>
      <c r="C119" s="25" t="s">
        <v>72</v>
      </c>
      <c r="D119" s="18" t="s">
        <v>127</v>
      </c>
      <c r="E119" s="28" t="s">
        <v>24</v>
      </c>
      <c r="F119" s="39"/>
      <c r="G119" s="40"/>
      <c r="H119" s="33"/>
      <c r="I119" s="15"/>
      <c r="J119" s="15"/>
      <c r="K119" s="6"/>
      <c r="L119" s="40"/>
      <c r="M119" s="33"/>
      <c r="N119" s="5"/>
      <c r="O119" s="5" t="s">
        <v>163</v>
      </c>
      <c r="P119" s="65">
        <v>1012.74</v>
      </c>
      <c r="Q119" s="26">
        <v>43545</v>
      </c>
      <c r="R119" s="26">
        <v>43545</v>
      </c>
      <c r="S119" s="65">
        <v>1012.74</v>
      </c>
      <c r="T119" s="30" t="s">
        <v>350</v>
      </c>
    </row>
    <row r="120" spans="1:20" ht="27">
      <c r="A120" s="48" t="s">
        <v>351</v>
      </c>
      <c r="B120" s="25" t="s">
        <v>71</v>
      </c>
      <c r="C120" s="25" t="s">
        <v>72</v>
      </c>
      <c r="D120" s="18" t="s">
        <v>160</v>
      </c>
      <c r="E120" s="28" t="s">
        <v>24</v>
      </c>
      <c r="F120" s="39"/>
      <c r="G120" s="40"/>
      <c r="H120" s="31"/>
      <c r="I120" s="15"/>
      <c r="J120" s="15"/>
      <c r="K120" s="6"/>
      <c r="L120" s="40"/>
      <c r="M120" s="31"/>
      <c r="N120" s="5"/>
      <c r="O120" s="5" t="s">
        <v>90</v>
      </c>
      <c r="P120" s="65">
        <v>3762.46</v>
      </c>
      <c r="Q120" s="26">
        <v>43545</v>
      </c>
      <c r="R120" s="26">
        <v>43545</v>
      </c>
      <c r="S120" s="65">
        <v>3762.46</v>
      </c>
      <c r="T120" s="30" t="s">
        <v>352</v>
      </c>
    </row>
    <row r="121" spans="1:22" ht="27">
      <c r="A121" s="48" t="s">
        <v>353</v>
      </c>
      <c r="B121" s="25" t="s">
        <v>71</v>
      </c>
      <c r="C121" s="25" t="s">
        <v>72</v>
      </c>
      <c r="D121" s="18" t="s">
        <v>148</v>
      </c>
      <c r="E121" s="28" t="s">
        <v>24</v>
      </c>
      <c r="F121" s="39"/>
      <c r="G121" s="40"/>
      <c r="H121" s="32"/>
      <c r="I121" s="15"/>
      <c r="J121" s="15"/>
      <c r="K121" s="6"/>
      <c r="L121" s="40"/>
      <c r="M121" s="32"/>
      <c r="N121" s="5"/>
      <c r="O121" s="5" t="s">
        <v>354</v>
      </c>
      <c r="P121" s="65">
        <v>63.89</v>
      </c>
      <c r="Q121" s="26">
        <v>43545</v>
      </c>
      <c r="R121" s="26">
        <v>43545</v>
      </c>
      <c r="S121" s="65">
        <v>63.89</v>
      </c>
      <c r="T121" s="30" t="s">
        <v>355</v>
      </c>
      <c r="V121" s="10"/>
    </row>
    <row r="122" spans="1:19" ht="27">
      <c r="A122" s="48" t="s">
        <v>356</v>
      </c>
      <c r="B122" s="25" t="s">
        <v>71</v>
      </c>
      <c r="C122" s="25" t="s">
        <v>72</v>
      </c>
      <c r="D122" s="18" t="s">
        <v>82</v>
      </c>
      <c r="E122" s="28" t="s">
        <v>27</v>
      </c>
      <c r="F122" s="39"/>
      <c r="G122" s="40"/>
      <c r="H122" s="25"/>
      <c r="I122" s="15"/>
      <c r="J122" s="15"/>
      <c r="K122" s="6"/>
      <c r="L122" s="40"/>
      <c r="M122" s="25"/>
      <c r="N122" s="5"/>
      <c r="O122" s="15" t="s">
        <v>81</v>
      </c>
      <c r="P122" s="63">
        <v>7360.99</v>
      </c>
      <c r="Q122" s="26">
        <v>43549</v>
      </c>
      <c r="R122" s="26">
        <v>43557</v>
      </c>
      <c r="S122" s="66"/>
    </row>
    <row r="123" spans="1:20" ht="27">
      <c r="A123" s="48" t="s">
        <v>361</v>
      </c>
      <c r="B123" s="25" t="s">
        <v>71</v>
      </c>
      <c r="C123" s="25" t="s">
        <v>72</v>
      </c>
      <c r="D123" s="18" t="s">
        <v>362</v>
      </c>
      <c r="E123" s="28" t="s">
        <v>24</v>
      </c>
      <c r="F123" s="39"/>
      <c r="G123" s="40"/>
      <c r="H123" s="25"/>
      <c r="I123" s="15"/>
      <c r="J123" s="15"/>
      <c r="K123" s="6"/>
      <c r="L123" s="40"/>
      <c r="M123" s="25"/>
      <c r="N123" s="5"/>
      <c r="O123" s="15" t="s">
        <v>363</v>
      </c>
      <c r="P123" s="30">
        <v>300</v>
      </c>
      <c r="Q123" s="26">
        <v>43551</v>
      </c>
      <c r="R123" s="26">
        <v>43917</v>
      </c>
      <c r="S123" s="66"/>
      <c r="T123" s="27"/>
    </row>
    <row r="124" spans="1:19" ht="27">
      <c r="A124" s="48" t="s">
        <v>360</v>
      </c>
      <c r="B124" s="25" t="s">
        <v>71</v>
      </c>
      <c r="C124" s="25" t="s">
        <v>72</v>
      </c>
      <c r="D124" s="18" t="s">
        <v>273</v>
      </c>
      <c r="E124" s="28" t="s">
        <v>24</v>
      </c>
      <c r="F124" s="39"/>
      <c r="G124" s="40"/>
      <c r="H124" s="32"/>
      <c r="I124" s="15"/>
      <c r="J124" s="15"/>
      <c r="K124" s="6"/>
      <c r="L124" s="40"/>
      <c r="M124" s="32"/>
      <c r="N124" s="5"/>
      <c r="O124" s="15" t="s">
        <v>262</v>
      </c>
      <c r="P124" s="30">
        <v>151.64</v>
      </c>
      <c r="Q124" s="26">
        <v>43551</v>
      </c>
      <c r="R124" s="26">
        <v>43554</v>
      </c>
      <c r="S124" s="66"/>
    </row>
    <row r="125" spans="1:19" ht="27">
      <c r="A125" s="48" t="s">
        <v>357</v>
      </c>
      <c r="B125" s="25" t="s">
        <v>71</v>
      </c>
      <c r="C125" s="25" t="s">
        <v>72</v>
      </c>
      <c r="D125" s="18" t="s">
        <v>358</v>
      </c>
      <c r="E125" s="28" t="s">
        <v>24</v>
      </c>
      <c r="F125" s="39"/>
      <c r="G125" s="40"/>
      <c r="H125" s="32"/>
      <c r="I125" s="15"/>
      <c r="J125" s="5"/>
      <c r="K125" s="6"/>
      <c r="L125" s="40"/>
      <c r="M125" s="32"/>
      <c r="N125" s="5"/>
      <c r="O125" s="5" t="s">
        <v>359</v>
      </c>
      <c r="P125" s="30">
        <v>216</v>
      </c>
      <c r="Q125" s="26">
        <v>43551</v>
      </c>
      <c r="R125" s="26">
        <v>43554</v>
      </c>
      <c r="S125" s="66"/>
    </row>
    <row r="126" spans="1:19" ht="27">
      <c r="A126" s="48" t="s">
        <v>364</v>
      </c>
      <c r="B126" s="25" t="s">
        <v>71</v>
      </c>
      <c r="C126" s="25" t="s">
        <v>72</v>
      </c>
      <c r="D126" s="18" t="s">
        <v>365</v>
      </c>
      <c r="E126" s="28" t="s">
        <v>24</v>
      </c>
      <c r="F126" s="39"/>
      <c r="G126" s="40"/>
      <c r="H126" s="50"/>
      <c r="I126" s="15"/>
      <c r="J126" s="15"/>
      <c r="K126" s="6"/>
      <c r="L126" s="40"/>
      <c r="M126" s="25"/>
      <c r="N126" s="5"/>
      <c r="O126" s="15" t="s">
        <v>145</v>
      </c>
      <c r="P126" s="30">
        <v>72</v>
      </c>
      <c r="Q126" s="26">
        <v>43552</v>
      </c>
      <c r="R126" s="26">
        <v>43557</v>
      </c>
      <c r="S126" s="66"/>
    </row>
    <row r="127" spans="1:22" ht="27">
      <c r="A127" s="72" t="s">
        <v>366</v>
      </c>
      <c r="B127" s="54" t="s">
        <v>71</v>
      </c>
      <c r="C127" s="54" t="s">
        <v>72</v>
      </c>
      <c r="D127" s="55" t="s">
        <v>367</v>
      </c>
      <c r="E127" s="56" t="s">
        <v>24</v>
      </c>
      <c r="F127" s="57"/>
      <c r="G127" s="58"/>
      <c r="H127" s="59"/>
      <c r="I127" s="60"/>
      <c r="J127" s="60"/>
      <c r="K127" s="61"/>
      <c r="L127" s="58"/>
      <c r="M127" s="59"/>
      <c r="N127" s="62"/>
      <c r="O127" s="62" t="s">
        <v>368</v>
      </c>
      <c r="P127" s="65">
        <v>50</v>
      </c>
      <c r="Q127" s="64">
        <v>43552</v>
      </c>
      <c r="R127" s="26">
        <v>43552</v>
      </c>
      <c r="S127" s="65">
        <v>50</v>
      </c>
      <c r="T127" s="30" t="s">
        <v>369</v>
      </c>
      <c r="U127" s="101" t="s">
        <v>429</v>
      </c>
      <c r="V127" s="101"/>
    </row>
    <row r="128" spans="1:20" ht="27">
      <c r="A128" s="53" t="s">
        <v>371</v>
      </c>
      <c r="B128" s="54" t="s">
        <v>71</v>
      </c>
      <c r="C128" s="54" t="s">
        <v>72</v>
      </c>
      <c r="D128" s="55" t="s">
        <v>370</v>
      </c>
      <c r="E128" s="56" t="s">
        <v>24</v>
      </c>
      <c r="F128" s="57"/>
      <c r="G128" s="58"/>
      <c r="H128" s="59"/>
      <c r="I128" s="60"/>
      <c r="J128" s="60"/>
      <c r="K128" s="61"/>
      <c r="L128" s="58"/>
      <c r="M128" s="59"/>
      <c r="N128" s="62"/>
      <c r="O128" s="62" t="s">
        <v>372</v>
      </c>
      <c r="P128" s="63">
        <v>1175.68</v>
      </c>
      <c r="Q128" s="64">
        <v>43556</v>
      </c>
      <c r="R128" s="26">
        <v>43556</v>
      </c>
      <c r="S128" s="66">
        <v>1175.68</v>
      </c>
      <c r="T128" s="27"/>
    </row>
    <row r="129" spans="1:20" ht="27">
      <c r="A129" s="53" t="s">
        <v>375</v>
      </c>
      <c r="B129" s="54" t="s">
        <v>71</v>
      </c>
      <c r="C129" s="54" t="s">
        <v>72</v>
      </c>
      <c r="D129" s="55" t="s">
        <v>82</v>
      </c>
      <c r="E129" s="56" t="s">
        <v>27</v>
      </c>
      <c r="F129" s="57"/>
      <c r="G129" s="58"/>
      <c r="H129" s="54"/>
      <c r="I129" s="60"/>
      <c r="J129" s="60"/>
      <c r="K129" s="61"/>
      <c r="L129" s="58"/>
      <c r="M129" s="54"/>
      <c r="N129" s="62"/>
      <c r="O129" s="60" t="s">
        <v>81</v>
      </c>
      <c r="P129" s="63">
        <v>7360.99</v>
      </c>
      <c r="Q129" s="64">
        <v>43557</v>
      </c>
      <c r="R129" s="26">
        <v>43564</v>
      </c>
      <c r="S129" s="66"/>
      <c r="T129" s="27"/>
    </row>
    <row r="130" spans="1:20" ht="27">
      <c r="A130" s="53" t="s">
        <v>376</v>
      </c>
      <c r="B130" s="54" t="s">
        <v>71</v>
      </c>
      <c r="C130" s="54" t="s">
        <v>72</v>
      </c>
      <c r="D130" s="55" t="s">
        <v>148</v>
      </c>
      <c r="E130" s="56" t="s">
        <v>24</v>
      </c>
      <c r="F130" s="57"/>
      <c r="G130" s="58"/>
      <c r="H130" s="59"/>
      <c r="I130" s="60"/>
      <c r="J130" s="60"/>
      <c r="K130" s="61"/>
      <c r="L130" s="58"/>
      <c r="M130" s="59"/>
      <c r="N130" s="62"/>
      <c r="O130" s="62" t="s">
        <v>377</v>
      </c>
      <c r="P130" s="65">
        <v>28.76</v>
      </c>
      <c r="Q130" s="64">
        <v>43557</v>
      </c>
      <c r="R130" s="26">
        <v>43557</v>
      </c>
      <c r="S130" s="65">
        <v>28.76</v>
      </c>
      <c r="T130" s="30" t="s">
        <v>378</v>
      </c>
    </row>
    <row r="131" spans="1:20" ht="27">
      <c r="A131" s="53" t="s">
        <v>379</v>
      </c>
      <c r="B131" s="54" t="s">
        <v>71</v>
      </c>
      <c r="C131" s="54" t="s">
        <v>72</v>
      </c>
      <c r="D131" s="55" t="s">
        <v>380</v>
      </c>
      <c r="E131" s="56" t="s">
        <v>24</v>
      </c>
      <c r="F131" s="57"/>
      <c r="G131" s="58"/>
      <c r="H131" s="59"/>
      <c r="I131" s="60"/>
      <c r="J131" s="60"/>
      <c r="K131" s="61"/>
      <c r="L131" s="58"/>
      <c r="M131" s="59"/>
      <c r="N131" s="62"/>
      <c r="O131" s="62" t="s">
        <v>381</v>
      </c>
      <c r="P131" s="63">
        <v>5320</v>
      </c>
      <c r="Q131" s="64">
        <v>43559</v>
      </c>
      <c r="R131" s="26">
        <v>43589</v>
      </c>
      <c r="S131" s="66"/>
      <c r="T131" s="27"/>
    </row>
    <row r="132" spans="1:20" ht="27">
      <c r="A132" s="48" t="s">
        <v>382</v>
      </c>
      <c r="B132" s="25" t="s">
        <v>71</v>
      </c>
      <c r="C132" s="25" t="s">
        <v>72</v>
      </c>
      <c r="D132" s="18" t="s">
        <v>383</v>
      </c>
      <c r="E132" s="28" t="s">
        <v>16</v>
      </c>
      <c r="F132" s="39"/>
      <c r="G132" s="40"/>
      <c r="H132" s="31"/>
      <c r="I132" s="15"/>
      <c r="J132" s="15"/>
      <c r="K132" s="6"/>
      <c r="L132" s="40"/>
      <c r="M132" s="31"/>
      <c r="N132" s="5"/>
      <c r="O132" s="15" t="s">
        <v>155</v>
      </c>
      <c r="P132" s="30">
        <v>115499.67</v>
      </c>
      <c r="Q132" s="26">
        <v>43560</v>
      </c>
      <c r="R132" s="26">
        <v>43804</v>
      </c>
      <c r="S132" s="66"/>
      <c r="T132" s="27"/>
    </row>
    <row r="133" spans="1:20" ht="27">
      <c r="A133" s="48" t="s">
        <v>388</v>
      </c>
      <c r="B133" s="25" t="s">
        <v>71</v>
      </c>
      <c r="C133" s="25" t="s">
        <v>72</v>
      </c>
      <c r="D133" s="18" t="s">
        <v>389</v>
      </c>
      <c r="E133" s="56" t="s">
        <v>24</v>
      </c>
      <c r="F133" s="39"/>
      <c r="G133" s="40"/>
      <c r="H133" s="33"/>
      <c r="I133" s="15"/>
      <c r="J133" s="15"/>
      <c r="K133" s="6"/>
      <c r="L133" s="40"/>
      <c r="M133" s="33"/>
      <c r="N133" s="5"/>
      <c r="O133" s="15" t="s">
        <v>149</v>
      </c>
      <c r="P133" s="30">
        <v>4885.5</v>
      </c>
      <c r="Q133" s="26">
        <v>43560</v>
      </c>
      <c r="R133" s="26">
        <v>43926</v>
      </c>
      <c r="S133" s="66"/>
      <c r="T133" s="27"/>
    </row>
    <row r="134" spans="1:20" ht="27">
      <c r="A134" s="48" t="s">
        <v>390</v>
      </c>
      <c r="B134" s="25" t="s">
        <v>71</v>
      </c>
      <c r="C134" s="25" t="s">
        <v>72</v>
      </c>
      <c r="D134" s="18" t="s">
        <v>392</v>
      </c>
      <c r="E134" s="56" t="s">
        <v>24</v>
      </c>
      <c r="F134" s="39"/>
      <c r="G134" s="40"/>
      <c r="H134" s="33"/>
      <c r="I134" s="15"/>
      <c r="J134" s="15"/>
      <c r="K134" s="6"/>
      <c r="L134" s="40"/>
      <c r="M134" s="33"/>
      <c r="N134" s="5"/>
      <c r="O134" s="15" t="s">
        <v>391</v>
      </c>
      <c r="P134" s="30">
        <v>400</v>
      </c>
      <c r="Q134" s="26">
        <v>43560</v>
      </c>
      <c r="R134" s="26">
        <v>43590</v>
      </c>
      <c r="S134" s="66"/>
      <c r="T134" s="27"/>
    </row>
    <row r="135" spans="1:20" ht="27">
      <c r="A135" s="48" t="s">
        <v>393</v>
      </c>
      <c r="B135" s="25" t="s">
        <v>71</v>
      </c>
      <c r="C135" s="25" t="s">
        <v>72</v>
      </c>
      <c r="D135" s="18" t="s">
        <v>394</v>
      </c>
      <c r="E135" s="56" t="s">
        <v>24</v>
      </c>
      <c r="F135" s="39"/>
      <c r="G135" s="40"/>
      <c r="H135" s="32"/>
      <c r="I135" s="15"/>
      <c r="J135" s="15"/>
      <c r="K135" s="6"/>
      <c r="L135" s="40"/>
      <c r="M135" s="32"/>
      <c r="N135" s="5"/>
      <c r="O135" s="15" t="s">
        <v>201</v>
      </c>
      <c r="P135" s="30">
        <v>340</v>
      </c>
      <c r="Q135" s="26">
        <v>43560</v>
      </c>
      <c r="R135" s="26">
        <v>43590</v>
      </c>
      <c r="S135" s="66"/>
      <c r="T135" s="27"/>
    </row>
    <row r="136" spans="1:20" ht="27">
      <c r="A136" s="48" t="s">
        <v>395</v>
      </c>
      <c r="B136" s="25" t="s">
        <v>71</v>
      </c>
      <c r="C136" s="25" t="s">
        <v>72</v>
      </c>
      <c r="D136" s="18" t="s">
        <v>397</v>
      </c>
      <c r="E136" s="56" t="s">
        <v>24</v>
      </c>
      <c r="F136" s="39"/>
      <c r="G136" s="40"/>
      <c r="H136" s="33"/>
      <c r="I136" s="15"/>
      <c r="J136" s="15"/>
      <c r="K136" s="6"/>
      <c r="L136" s="40"/>
      <c r="M136" s="33"/>
      <c r="N136" s="5"/>
      <c r="O136" s="15" t="s">
        <v>396</v>
      </c>
      <c r="P136" s="30">
        <v>1630</v>
      </c>
      <c r="Q136" s="26">
        <v>43560</v>
      </c>
      <c r="R136" s="26">
        <v>43926</v>
      </c>
      <c r="S136" s="66"/>
      <c r="T136" s="27"/>
    </row>
    <row r="137" spans="1:20" ht="27">
      <c r="A137" s="48" t="s">
        <v>398</v>
      </c>
      <c r="B137" s="25" t="s">
        <v>71</v>
      </c>
      <c r="C137" s="25" t="s">
        <v>72</v>
      </c>
      <c r="D137" s="18" t="s">
        <v>399</v>
      </c>
      <c r="E137" s="56" t="s">
        <v>24</v>
      </c>
      <c r="F137" s="39"/>
      <c r="G137" s="40"/>
      <c r="H137" s="33"/>
      <c r="I137" s="15"/>
      <c r="J137" s="15"/>
      <c r="K137" s="6"/>
      <c r="L137" s="40"/>
      <c r="M137" s="33"/>
      <c r="N137" s="5"/>
      <c r="O137" s="5" t="s">
        <v>400</v>
      </c>
      <c r="P137" s="30">
        <v>9080</v>
      </c>
      <c r="Q137" s="26">
        <v>43560</v>
      </c>
      <c r="R137" s="26">
        <v>43590</v>
      </c>
      <c r="S137" s="66"/>
      <c r="T137" s="27"/>
    </row>
    <row r="138" spans="1:20" ht="27">
      <c r="A138" s="48" t="s">
        <v>401</v>
      </c>
      <c r="B138" s="25" t="s">
        <v>71</v>
      </c>
      <c r="C138" s="25" t="s">
        <v>72</v>
      </c>
      <c r="D138" s="18" t="s">
        <v>402</v>
      </c>
      <c r="E138" s="56" t="s">
        <v>24</v>
      </c>
      <c r="F138" s="39"/>
      <c r="G138" s="40"/>
      <c r="H138" s="25"/>
      <c r="I138" s="15"/>
      <c r="J138" s="15"/>
      <c r="K138" s="6"/>
      <c r="L138" s="40"/>
      <c r="M138" s="25"/>
      <c r="N138" s="5"/>
      <c r="O138" s="15" t="s">
        <v>403</v>
      </c>
      <c r="P138" s="30">
        <v>3598.5</v>
      </c>
      <c r="Q138" s="26">
        <v>43560</v>
      </c>
      <c r="R138" s="26">
        <v>43590</v>
      </c>
      <c r="S138" s="66"/>
      <c r="T138" s="27"/>
    </row>
    <row r="139" spans="1:20" ht="28.5">
      <c r="A139" s="48" t="s">
        <v>404</v>
      </c>
      <c r="B139" s="25" t="s">
        <v>71</v>
      </c>
      <c r="C139" s="25" t="s">
        <v>72</v>
      </c>
      <c r="D139" s="18" t="s">
        <v>405</v>
      </c>
      <c r="E139" s="56" t="s">
        <v>24</v>
      </c>
      <c r="F139" s="39"/>
      <c r="G139" s="40"/>
      <c r="H139" s="33"/>
      <c r="I139" s="15"/>
      <c r="J139" s="15"/>
      <c r="K139" s="6"/>
      <c r="L139" s="40"/>
      <c r="M139" s="33"/>
      <c r="N139" s="5"/>
      <c r="O139" s="5" t="s">
        <v>411</v>
      </c>
      <c r="P139" s="30">
        <v>710.5</v>
      </c>
      <c r="Q139" s="26">
        <v>43560</v>
      </c>
      <c r="R139" s="26">
        <v>43590</v>
      </c>
      <c r="S139" s="66"/>
      <c r="T139" s="27"/>
    </row>
    <row r="140" spans="1:19" ht="27">
      <c r="A140" s="48"/>
      <c r="B140" s="25" t="s">
        <v>71</v>
      </c>
      <c r="C140" s="25" t="s">
        <v>72</v>
      </c>
      <c r="D140" s="18"/>
      <c r="E140" s="28"/>
      <c r="F140" s="39"/>
      <c r="G140" s="40"/>
      <c r="H140" s="33"/>
      <c r="I140" s="15"/>
      <c r="J140" s="15"/>
      <c r="K140" s="6"/>
      <c r="L140" s="40"/>
      <c r="M140" s="33"/>
      <c r="N140" s="5"/>
      <c r="O140" s="5"/>
      <c r="P140" s="30"/>
      <c r="Q140" s="26"/>
      <c r="R140" s="26"/>
      <c r="S140" s="30"/>
    </row>
    <row r="141" spans="1:19" ht="27">
      <c r="A141" s="48"/>
      <c r="B141" s="25" t="s">
        <v>71</v>
      </c>
      <c r="C141" s="25" t="s">
        <v>72</v>
      </c>
      <c r="D141" s="18"/>
      <c r="E141" s="28"/>
      <c r="F141" s="39"/>
      <c r="G141" s="40"/>
      <c r="H141" s="33"/>
      <c r="I141" s="15"/>
      <c r="J141" s="15"/>
      <c r="K141" s="6"/>
      <c r="L141" s="40"/>
      <c r="M141" s="33"/>
      <c r="N141" s="5"/>
      <c r="O141" s="5"/>
      <c r="P141" s="30"/>
      <c r="Q141" s="26"/>
      <c r="R141" s="26"/>
      <c r="S141" s="30"/>
    </row>
    <row r="142" spans="1:19" ht="27">
      <c r="A142" s="48"/>
      <c r="B142" s="25" t="s">
        <v>71</v>
      </c>
      <c r="C142" s="25" t="s">
        <v>72</v>
      </c>
      <c r="D142" s="18"/>
      <c r="E142" s="28"/>
      <c r="F142" s="39"/>
      <c r="G142" s="40"/>
      <c r="H142" s="33"/>
      <c r="I142" s="15"/>
      <c r="J142" s="15"/>
      <c r="K142" s="6"/>
      <c r="L142" s="40"/>
      <c r="M142" s="33"/>
      <c r="N142" s="5"/>
      <c r="O142" s="5"/>
      <c r="P142" s="30"/>
      <c r="Q142" s="26"/>
      <c r="R142" s="26"/>
      <c r="S142" s="30"/>
    </row>
    <row r="143" spans="1:22" ht="27">
      <c r="A143" s="48"/>
      <c r="B143" s="25" t="s">
        <v>71</v>
      </c>
      <c r="C143" s="25" t="s">
        <v>72</v>
      </c>
      <c r="D143" s="18"/>
      <c r="E143" s="28"/>
      <c r="F143" s="39"/>
      <c r="G143" s="40"/>
      <c r="H143" s="33"/>
      <c r="I143" s="15"/>
      <c r="J143" s="15"/>
      <c r="K143" s="6"/>
      <c r="L143" s="40"/>
      <c r="M143" s="33"/>
      <c r="N143" s="5"/>
      <c r="O143" s="5"/>
      <c r="P143" s="30"/>
      <c r="Q143" s="26"/>
      <c r="R143" s="26"/>
      <c r="S143" s="30"/>
      <c r="V143" s="75"/>
    </row>
    <row r="144" spans="1:20" ht="27">
      <c r="A144" s="48"/>
      <c r="B144" s="25" t="s">
        <v>71</v>
      </c>
      <c r="C144" s="25" t="s">
        <v>72</v>
      </c>
      <c r="D144" s="18"/>
      <c r="E144" s="28"/>
      <c r="F144" s="39"/>
      <c r="G144" s="40"/>
      <c r="H144" s="33"/>
      <c r="I144" s="15"/>
      <c r="J144" s="15"/>
      <c r="K144" s="6"/>
      <c r="L144" s="40"/>
      <c r="M144" s="33"/>
      <c r="N144" s="5"/>
      <c r="O144" s="15"/>
      <c r="P144" s="30"/>
      <c r="Q144" s="26"/>
      <c r="R144" s="26"/>
      <c r="S144" s="30"/>
      <c r="T144" s="27"/>
    </row>
    <row r="145" spans="1:19" ht="27">
      <c r="A145" s="48"/>
      <c r="B145" s="25" t="s">
        <v>71</v>
      </c>
      <c r="C145" s="25" t="s">
        <v>72</v>
      </c>
      <c r="D145" s="18"/>
      <c r="E145" s="28"/>
      <c r="F145" s="39"/>
      <c r="G145" s="40"/>
      <c r="H145" s="33"/>
      <c r="I145" s="15"/>
      <c r="J145" s="15"/>
      <c r="K145" s="6"/>
      <c r="L145" s="40"/>
      <c r="M145" s="33"/>
      <c r="N145" s="5"/>
      <c r="O145" s="5"/>
      <c r="P145" s="30"/>
      <c r="Q145" s="26"/>
      <c r="R145" s="26"/>
      <c r="S145" s="30"/>
    </row>
    <row r="146" spans="1:19" ht="27">
      <c r="A146" s="48"/>
      <c r="B146" s="25" t="s">
        <v>71</v>
      </c>
      <c r="C146" s="25" t="s">
        <v>72</v>
      </c>
      <c r="D146" s="18"/>
      <c r="E146" s="28"/>
      <c r="F146" s="39"/>
      <c r="G146" s="40"/>
      <c r="H146" s="32"/>
      <c r="I146" s="15"/>
      <c r="J146" s="15"/>
      <c r="K146" s="6"/>
      <c r="L146" s="40"/>
      <c r="M146" s="32"/>
      <c r="N146" s="5"/>
      <c r="O146" s="15"/>
      <c r="P146" s="30"/>
      <c r="Q146" s="26"/>
      <c r="R146" s="26"/>
      <c r="S146" s="30"/>
    </row>
    <row r="147" spans="1:19" ht="27">
      <c r="A147" s="48"/>
      <c r="B147" s="25" t="s">
        <v>71</v>
      </c>
      <c r="C147" s="25" t="s">
        <v>72</v>
      </c>
      <c r="D147" s="18"/>
      <c r="E147" s="28"/>
      <c r="F147" s="39"/>
      <c r="G147" s="40"/>
      <c r="H147" s="32"/>
      <c r="I147" s="15"/>
      <c r="J147" s="15"/>
      <c r="K147" s="6"/>
      <c r="L147" s="40"/>
      <c r="M147" s="32"/>
      <c r="N147" s="5"/>
      <c r="O147" s="15"/>
      <c r="P147" s="30"/>
      <c r="Q147" s="26"/>
      <c r="R147" s="26"/>
      <c r="S147" s="30"/>
    </row>
    <row r="148" spans="1:19" ht="16.5">
      <c r="A148" s="48"/>
      <c r="B148" s="25"/>
      <c r="C148" s="25"/>
      <c r="D148" s="18"/>
      <c r="E148" s="28"/>
      <c r="F148" s="39"/>
      <c r="G148" s="40"/>
      <c r="H148" s="32"/>
      <c r="I148" s="15"/>
      <c r="J148" s="15"/>
      <c r="K148" s="6"/>
      <c r="L148" s="40"/>
      <c r="M148" s="32"/>
      <c r="N148" s="5"/>
      <c r="O148" s="15"/>
      <c r="P148" s="30"/>
      <c r="Q148" s="26"/>
      <c r="R148" s="26"/>
      <c r="S148" s="30"/>
    </row>
    <row r="149" spans="1:20" ht="16.5">
      <c r="A149" s="48"/>
      <c r="B149" s="25"/>
      <c r="C149" s="25"/>
      <c r="D149" s="18"/>
      <c r="E149" s="28"/>
      <c r="F149" s="39"/>
      <c r="G149" s="40"/>
      <c r="H149" s="33"/>
      <c r="I149" s="15"/>
      <c r="J149" s="15"/>
      <c r="K149" s="6"/>
      <c r="L149" s="40"/>
      <c r="M149" s="33"/>
      <c r="N149" s="5"/>
      <c r="O149" s="15"/>
      <c r="P149" s="30"/>
      <c r="Q149" s="26"/>
      <c r="R149" s="26"/>
      <c r="S149" s="30"/>
      <c r="T149" s="27"/>
    </row>
    <row r="150" spans="1:20" ht="16.5">
      <c r="A150" s="48"/>
      <c r="B150" s="25"/>
      <c r="C150" s="25"/>
      <c r="D150" s="18"/>
      <c r="E150" s="28"/>
      <c r="F150" s="39"/>
      <c r="G150" s="40"/>
      <c r="H150" s="25"/>
      <c r="I150" s="15"/>
      <c r="J150" s="15"/>
      <c r="K150" s="6"/>
      <c r="L150" s="40"/>
      <c r="M150" s="25"/>
      <c r="N150" s="5"/>
      <c r="O150" s="15"/>
      <c r="P150" s="30"/>
      <c r="Q150" s="26"/>
      <c r="R150" s="26"/>
      <c r="S150" s="30"/>
      <c r="T150" s="27"/>
    </row>
    <row r="151" spans="1:20" ht="16.5">
      <c r="A151" s="48"/>
      <c r="B151" s="25"/>
      <c r="C151" s="25"/>
      <c r="D151" s="18"/>
      <c r="E151" s="28"/>
      <c r="F151" s="39"/>
      <c r="G151" s="40"/>
      <c r="H151" s="25"/>
      <c r="I151" s="15"/>
      <c r="J151" s="5"/>
      <c r="K151" s="6"/>
      <c r="L151" s="40"/>
      <c r="M151" s="25"/>
      <c r="N151" s="5"/>
      <c r="O151" s="5"/>
      <c r="P151" s="30"/>
      <c r="Q151" s="26"/>
      <c r="R151" s="26"/>
      <c r="S151" s="46"/>
      <c r="T151" s="27"/>
    </row>
    <row r="152" spans="1:19" ht="16.5">
      <c r="A152" s="48"/>
      <c r="B152" s="25"/>
      <c r="C152" s="25"/>
      <c r="D152" s="18"/>
      <c r="E152" s="28"/>
      <c r="F152" s="39"/>
      <c r="G152" s="40"/>
      <c r="H152" s="33"/>
      <c r="I152" s="15"/>
      <c r="J152" s="15"/>
      <c r="K152" s="6"/>
      <c r="L152" s="40"/>
      <c r="M152" s="33"/>
      <c r="N152" s="5"/>
      <c r="O152" s="5"/>
      <c r="P152" s="30"/>
      <c r="Q152" s="26"/>
      <c r="R152" s="26"/>
      <c r="S152" s="30"/>
    </row>
    <row r="153" spans="1:19" ht="16.5">
      <c r="A153" s="48"/>
      <c r="B153" s="25"/>
      <c r="C153" s="25"/>
      <c r="D153" s="18"/>
      <c r="E153" s="28"/>
      <c r="F153" s="39"/>
      <c r="G153" s="40"/>
      <c r="H153" s="25"/>
      <c r="I153" s="15"/>
      <c r="J153" s="15"/>
      <c r="K153" s="6"/>
      <c r="L153" s="40"/>
      <c r="M153" s="25"/>
      <c r="N153" s="5"/>
      <c r="O153" s="5"/>
      <c r="P153" s="30"/>
      <c r="Q153" s="26"/>
      <c r="R153" s="26"/>
      <c r="S153" s="30"/>
    </row>
    <row r="154" spans="1:19" ht="16.5">
      <c r="A154" s="48"/>
      <c r="B154" s="25"/>
      <c r="C154" s="25"/>
      <c r="D154" s="18"/>
      <c r="E154" s="28"/>
      <c r="F154" s="39"/>
      <c r="G154" s="40"/>
      <c r="H154" s="32"/>
      <c r="I154" s="15"/>
      <c r="J154" s="15"/>
      <c r="K154" s="6"/>
      <c r="L154" s="40"/>
      <c r="M154" s="32"/>
      <c r="N154" s="5"/>
      <c r="O154" s="5"/>
      <c r="P154" s="30"/>
      <c r="Q154" s="26"/>
      <c r="R154" s="26"/>
      <c r="S154" s="30"/>
    </row>
    <row r="155" spans="1:19" ht="16.5">
      <c r="A155" s="48"/>
      <c r="B155" s="25"/>
      <c r="C155" s="25"/>
      <c r="D155" s="18"/>
      <c r="E155" s="28"/>
      <c r="F155" s="39"/>
      <c r="G155" s="40"/>
      <c r="H155" s="25"/>
      <c r="I155" s="15"/>
      <c r="J155" s="15"/>
      <c r="K155" s="6"/>
      <c r="L155" s="40"/>
      <c r="M155" s="25"/>
      <c r="N155" s="5"/>
      <c r="O155" s="5"/>
      <c r="P155" s="30"/>
      <c r="Q155" s="26"/>
      <c r="R155" s="26"/>
      <c r="S155" s="30"/>
    </row>
    <row r="156" spans="1:19" ht="16.5">
      <c r="A156" s="48"/>
      <c r="B156" s="25"/>
      <c r="C156" s="25"/>
      <c r="D156" s="18"/>
      <c r="E156" s="28"/>
      <c r="F156" s="39"/>
      <c r="G156" s="40"/>
      <c r="H156" s="31"/>
      <c r="I156" s="15"/>
      <c r="J156" s="15"/>
      <c r="K156" s="6"/>
      <c r="L156" s="40"/>
      <c r="M156" s="31"/>
      <c r="N156" s="5"/>
      <c r="O156" s="5"/>
      <c r="P156" s="30"/>
      <c r="Q156" s="26"/>
      <c r="R156" s="26"/>
      <c r="S156" s="30"/>
    </row>
    <row r="157" spans="1:19" ht="27" customHeight="1">
      <c r="A157" s="48"/>
      <c r="B157" s="25"/>
      <c r="C157" s="25"/>
      <c r="D157" s="18"/>
      <c r="E157" s="28"/>
      <c r="F157" s="39"/>
      <c r="G157" s="40"/>
      <c r="H157" s="33"/>
      <c r="I157" s="15"/>
      <c r="J157" s="15"/>
      <c r="K157" s="6"/>
      <c r="L157" s="40"/>
      <c r="M157" s="33"/>
      <c r="N157" s="5"/>
      <c r="O157" s="5"/>
      <c r="P157" s="30"/>
      <c r="Q157" s="26"/>
      <c r="R157" s="26"/>
      <c r="S157" s="30"/>
    </row>
    <row r="158" spans="1:19" ht="27" customHeight="1">
      <c r="A158" s="48"/>
      <c r="B158" s="25"/>
      <c r="C158" s="25"/>
      <c r="D158" s="18"/>
      <c r="E158" s="28"/>
      <c r="F158" s="39"/>
      <c r="G158" s="40"/>
      <c r="H158" s="32"/>
      <c r="I158" s="15"/>
      <c r="J158" s="5"/>
      <c r="K158" s="6"/>
      <c r="L158" s="40"/>
      <c r="M158" s="32"/>
      <c r="N158" s="5"/>
      <c r="O158" s="5"/>
      <c r="P158" s="30"/>
      <c r="Q158" s="26"/>
      <c r="R158" s="26"/>
      <c r="S158" s="30"/>
    </row>
    <row r="159" spans="1:19" ht="27" customHeight="1">
      <c r="A159" s="48"/>
      <c r="B159" s="25"/>
      <c r="C159" s="25"/>
      <c r="D159" s="18"/>
      <c r="E159" s="28"/>
      <c r="F159" s="39"/>
      <c r="G159" s="40"/>
      <c r="H159" s="33"/>
      <c r="I159" s="15"/>
      <c r="J159" s="5"/>
      <c r="K159" s="6"/>
      <c r="L159" s="40"/>
      <c r="M159" s="33"/>
      <c r="N159" s="5"/>
      <c r="O159" s="5"/>
      <c r="P159" s="30"/>
      <c r="Q159" s="26"/>
      <c r="R159" s="26"/>
      <c r="S159" s="46"/>
    </row>
    <row r="160" spans="1:19" ht="16.5">
      <c r="A160" s="48"/>
      <c r="B160" s="25"/>
      <c r="C160" s="25"/>
      <c r="D160" s="18"/>
      <c r="E160" s="28"/>
      <c r="F160" s="39"/>
      <c r="G160" s="40"/>
      <c r="H160" s="32"/>
      <c r="I160" s="15"/>
      <c r="J160" s="15"/>
      <c r="K160" s="6"/>
      <c r="L160" s="40"/>
      <c r="M160" s="32"/>
      <c r="N160" s="5"/>
      <c r="O160" s="5"/>
      <c r="P160" s="30"/>
      <c r="Q160" s="26"/>
      <c r="R160" s="26"/>
      <c r="S160" s="30"/>
    </row>
    <row r="161" spans="1:19" ht="16.5">
      <c r="A161" s="48"/>
      <c r="B161" s="25"/>
      <c r="C161" s="25"/>
      <c r="D161" s="18"/>
      <c r="E161" s="28"/>
      <c r="F161" s="39"/>
      <c r="G161" s="40"/>
      <c r="H161" s="25"/>
      <c r="I161" s="15"/>
      <c r="J161" s="15"/>
      <c r="K161" s="6"/>
      <c r="L161" s="40"/>
      <c r="M161" s="25"/>
      <c r="N161" s="5"/>
      <c r="O161" s="5"/>
      <c r="P161" s="30"/>
      <c r="Q161" s="26"/>
      <c r="R161" s="26"/>
      <c r="S161" s="30"/>
    </row>
    <row r="162" spans="1:20" ht="16.5">
      <c r="A162" s="48"/>
      <c r="B162" s="25"/>
      <c r="C162" s="25"/>
      <c r="D162" s="18"/>
      <c r="E162" s="28"/>
      <c r="F162" s="39"/>
      <c r="G162" s="40"/>
      <c r="H162" s="32"/>
      <c r="I162" s="15"/>
      <c r="J162" s="15"/>
      <c r="K162" s="6"/>
      <c r="L162" s="40"/>
      <c r="M162" s="32"/>
      <c r="N162" s="5"/>
      <c r="O162" s="5"/>
      <c r="P162" s="30"/>
      <c r="Q162" s="26"/>
      <c r="R162" s="26"/>
      <c r="S162" s="30"/>
      <c r="T162" s="27"/>
    </row>
    <row r="163" spans="1:19" ht="16.5">
      <c r="A163" s="48"/>
      <c r="B163" s="25"/>
      <c r="C163" s="25"/>
      <c r="D163" s="18"/>
      <c r="E163" s="28"/>
      <c r="F163" s="39"/>
      <c r="G163" s="40"/>
      <c r="H163" s="32"/>
      <c r="I163" s="15"/>
      <c r="J163" s="15"/>
      <c r="K163" s="6"/>
      <c r="L163" s="40"/>
      <c r="M163" s="32"/>
      <c r="N163" s="5"/>
      <c r="O163" s="5"/>
      <c r="P163" s="30"/>
      <c r="Q163" s="26"/>
      <c r="R163" s="26"/>
      <c r="S163" s="30"/>
    </row>
    <row r="164" spans="1:19" ht="16.5">
      <c r="A164" s="48"/>
      <c r="B164" s="25"/>
      <c r="C164" s="25"/>
      <c r="D164" s="18"/>
      <c r="E164" s="28"/>
      <c r="F164" s="39"/>
      <c r="G164" s="40"/>
      <c r="H164" s="25"/>
      <c r="I164" s="15"/>
      <c r="J164" s="15"/>
      <c r="K164" s="6"/>
      <c r="L164" s="40"/>
      <c r="M164" s="25"/>
      <c r="N164" s="5"/>
      <c r="O164" s="5"/>
      <c r="P164" s="30"/>
      <c r="Q164" s="26"/>
      <c r="R164" s="26"/>
      <c r="S164" s="30"/>
    </row>
    <row r="165" spans="1:19" ht="16.5">
      <c r="A165" s="48"/>
      <c r="B165" s="25"/>
      <c r="C165" s="25"/>
      <c r="D165" s="18"/>
      <c r="E165" s="28"/>
      <c r="F165" s="39"/>
      <c r="G165" s="40"/>
      <c r="H165" s="33"/>
      <c r="I165" s="15"/>
      <c r="J165" s="15"/>
      <c r="K165" s="6"/>
      <c r="L165" s="40"/>
      <c r="M165" s="33"/>
      <c r="N165" s="5"/>
      <c r="O165" s="5"/>
      <c r="P165" s="30"/>
      <c r="Q165" s="26"/>
      <c r="R165" s="26"/>
      <c r="S165" s="30"/>
    </row>
    <row r="166" spans="1:19" ht="16.5">
      <c r="A166" s="48"/>
      <c r="B166" s="25"/>
      <c r="C166" s="25"/>
      <c r="D166" s="18"/>
      <c r="E166" s="28"/>
      <c r="F166" s="39"/>
      <c r="G166" s="40"/>
      <c r="H166" s="33"/>
      <c r="I166" s="15"/>
      <c r="J166" s="15"/>
      <c r="K166" s="6"/>
      <c r="L166" s="40"/>
      <c r="M166" s="33"/>
      <c r="N166" s="5"/>
      <c r="O166" s="5"/>
      <c r="P166" s="30"/>
      <c r="Q166" s="26"/>
      <c r="R166" s="26"/>
      <c r="S166" s="30"/>
    </row>
    <row r="167" spans="1:19" ht="16.5">
      <c r="A167" s="48"/>
      <c r="B167" s="25"/>
      <c r="C167" s="25"/>
      <c r="D167" s="18"/>
      <c r="E167" s="28"/>
      <c r="F167" s="39"/>
      <c r="G167" s="40"/>
      <c r="H167" s="33"/>
      <c r="I167" s="15"/>
      <c r="J167" s="15"/>
      <c r="K167" s="6"/>
      <c r="L167" s="40"/>
      <c r="M167" s="33"/>
      <c r="N167" s="5"/>
      <c r="O167" s="5"/>
      <c r="P167" s="30"/>
      <c r="Q167" s="26"/>
      <c r="R167" s="26"/>
      <c r="S167" s="30"/>
    </row>
    <row r="168" spans="1:19" ht="16.5">
      <c r="A168" s="48"/>
      <c r="B168" s="25"/>
      <c r="C168" s="25"/>
      <c r="D168" s="18"/>
      <c r="E168" s="28"/>
      <c r="F168" s="39"/>
      <c r="G168" s="40"/>
      <c r="H168" s="32"/>
      <c r="I168" s="15"/>
      <c r="J168" s="15"/>
      <c r="K168" s="6"/>
      <c r="L168" s="40"/>
      <c r="M168" s="32"/>
      <c r="N168" s="5"/>
      <c r="O168" s="5"/>
      <c r="P168" s="30"/>
      <c r="Q168" s="26"/>
      <c r="R168" s="26"/>
      <c r="S168" s="30"/>
    </row>
    <row r="169" spans="1:19" ht="16.5">
      <c r="A169" s="48"/>
      <c r="B169" s="25"/>
      <c r="C169" s="25"/>
      <c r="D169" s="18"/>
      <c r="E169" s="28"/>
      <c r="F169" s="39"/>
      <c r="G169" s="40"/>
      <c r="H169" s="33"/>
      <c r="I169" s="15"/>
      <c r="J169" s="15"/>
      <c r="K169" s="6"/>
      <c r="L169" s="40"/>
      <c r="M169" s="33"/>
      <c r="N169" s="5"/>
      <c r="O169" s="5"/>
      <c r="P169" s="30"/>
      <c r="Q169" s="26"/>
      <c r="R169" s="26"/>
      <c r="S169" s="30"/>
    </row>
    <row r="170" spans="1:19" ht="16.5">
      <c r="A170" s="48"/>
      <c r="B170" s="25"/>
      <c r="C170" s="25"/>
      <c r="D170" s="18"/>
      <c r="E170" s="28"/>
      <c r="F170" s="39"/>
      <c r="G170" s="40"/>
      <c r="H170" s="25"/>
      <c r="I170" s="15"/>
      <c r="J170" s="15"/>
      <c r="K170" s="6"/>
      <c r="L170" s="40"/>
      <c r="M170" s="25"/>
      <c r="N170" s="5"/>
      <c r="O170" s="5"/>
      <c r="P170" s="30"/>
      <c r="Q170" s="26"/>
      <c r="R170" s="26"/>
      <c r="S170" s="30"/>
    </row>
    <row r="171" spans="1:20" ht="16.5">
      <c r="A171" s="48"/>
      <c r="B171" s="25"/>
      <c r="C171" s="25"/>
      <c r="D171" s="18"/>
      <c r="E171" s="28"/>
      <c r="F171" s="39"/>
      <c r="G171" s="40"/>
      <c r="H171" s="32"/>
      <c r="I171" s="15"/>
      <c r="J171" s="15"/>
      <c r="K171" s="6"/>
      <c r="L171" s="40"/>
      <c r="M171" s="32"/>
      <c r="N171" s="5"/>
      <c r="O171" s="5"/>
      <c r="P171" s="30"/>
      <c r="Q171" s="26"/>
      <c r="R171" s="26"/>
      <c r="S171" s="30"/>
      <c r="T171" s="27"/>
    </row>
    <row r="172" spans="1:19" ht="16.5">
      <c r="A172" s="48"/>
      <c r="B172" s="25"/>
      <c r="C172" s="25"/>
      <c r="D172" s="18"/>
      <c r="E172" s="28"/>
      <c r="F172" s="39"/>
      <c r="G172" s="40"/>
      <c r="H172" s="33"/>
      <c r="I172" s="15"/>
      <c r="J172" s="15"/>
      <c r="K172" s="6"/>
      <c r="L172" s="40"/>
      <c r="M172" s="33"/>
      <c r="N172" s="5"/>
      <c r="O172" s="5"/>
      <c r="P172" s="30"/>
      <c r="Q172" s="26"/>
      <c r="R172" s="26"/>
      <c r="S172" s="30"/>
    </row>
    <row r="173" spans="1:20" ht="16.5">
      <c r="A173" s="48"/>
      <c r="B173" s="25"/>
      <c r="C173" s="25"/>
      <c r="D173" s="18"/>
      <c r="E173" s="28"/>
      <c r="F173" s="39"/>
      <c r="G173" s="40"/>
      <c r="H173" s="25"/>
      <c r="I173" s="15"/>
      <c r="J173" s="15"/>
      <c r="K173" s="6"/>
      <c r="L173" s="40"/>
      <c r="M173" s="25"/>
      <c r="N173" s="5"/>
      <c r="O173" s="5"/>
      <c r="P173" s="30"/>
      <c r="Q173" s="26"/>
      <c r="R173" s="26"/>
      <c r="S173" s="30"/>
      <c r="T173" s="27"/>
    </row>
    <row r="174" spans="1:19" ht="16.5">
      <c r="A174" s="48"/>
      <c r="B174" s="25"/>
      <c r="C174" s="25"/>
      <c r="D174" s="18"/>
      <c r="E174" s="28"/>
      <c r="F174" s="39"/>
      <c r="G174" s="40"/>
      <c r="H174" s="32"/>
      <c r="I174" s="15"/>
      <c r="J174" s="5"/>
      <c r="K174" s="6"/>
      <c r="L174" s="40"/>
      <c r="M174" s="32"/>
      <c r="N174" s="5"/>
      <c r="O174" s="5"/>
      <c r="P174" s="30"/>
      <c r="Q174" s="26"/>
      <c r="R174" s="26"/>
      <c r="S174" s="30"/>
    </row>
    <row r="175" spans="1:19" ht="16.5">
      <c r="A175" s="48"/>
      <c r="B175" s="25"/>
      <c r="C175" s="25"/>
      <c r="D175" s="18"/>
      <c r="E175" s="28"/>
      <c r="F175" s="39"/>
      <c r="G175" s="40"/>
      <c r="H175" s="15"/>
      <c r="I175" s="15"/>
      <c r="J175" s="15"/>
      <c r="K175" s="18"/>
      <c r="L175" s="18"/>
      <c r="M175" s="15"/>
      <c r="N175" s="18"/>
      <c r="O175" s="15"/>
      <c r="P175" s="30"/>
      <c r="Q175" s="26"/>
      <c r="R175" s="26"/>
      <c r="S175" s="30"/>
    </row>
    <row r="176" spans="1:19" ht="16.5">
      <c r="A176" s="48"/>
      <c r="B176" s="25"/>
      <c r="C176" s="25"/>
      <c r="D176" s="18"/>
      <c r="E176" s="28"/>
      <c r="F176" s="39"/>
      <c r="G176" s="40"/>
      <c r="H176" s="25"/>
      <c r="I176" s="15"/>
      <c r="J176" s="15"/>
      <c r="K176" s="6"/>
      <c r="L176" s="40"/>
      <c r="M176" s="25"/>
      <c r="N176" s="5"/>
      <c r="O176" s="5"/>
      <c r="P176" s="30"/>
      <c r="Q176" s="26"/>
      <c r="R176" s="26"/>
      <c r="S176" s="30"/>
    </row>
    <row r="177" spans="1:19" ht="16.5">
      <c r="A177" s="48"/>
      <c r="B177" s="25"/>
      <c r="C177" s="25"/>
      <c r="D177" s="18"/>
      <c r="E177" s="28"/>
      <c r="F177" s="39"/>
      <c r="G177" s="40"/>
      <c r="H177" s="25"/>
      <c r="I177" s="15"/>
      <c r="J177" s="15"/>
      <c r="K177" s="6"/>
      <c r="L177" s="40"/>
      <c r="M177" s="25"/>
      <c r="N177" s="5"/>
      <c r="O177" s="5"/>
      <c r="P177" s="30"/>
      <c r="Q177" s="26"/>
      <c r="R177" s="26"/>
      <c r="S177" s="30"/>
    </row>
    <row r="178" spans="1:19" ht="16.5">
      <c r="A178" s="48"/>
      <c r="B178" s="25"/>
      <c r="C178" s="25"/>
      <c r="D178" s="18"/>
      <c r="E178" s="28"/>
      <c r="F178" s="39"/>
      <c r="G178" s="40"/>
      <c r="H178" s="32"/>
      <c r="I178" s="15"/>
      <c r="J178" s="15"/>
      <c r="K178" s="6"/>
      <c r="L178" s="40"/>
      <c r="M178" s="32"/>
      <c r="N178" s="5"/>
      <c r="O178" s="5"/>
      <c r="P178" s="30"/>
      <c r="Q178" s="26"/>
      <c r="R178" s="26"/>
      <c r="S178" s="30"/>
    </row>
    <row r="179" spans="1:20" ht="16.5">
      <c r="A179" s="48"/>
      <c r="B179" s="25"/>
      <c r="C179" s="25"/>
      <c r="D179" s="18"/>
      <c r="E179" s="28"/>
      <c r="F179" s="39"/>
      <c r="G179" s="40"/>
      <c r="H179" s="32"/>
      <c r="I179" s="15"/>
      <c r="J179" s="5"/>
      <c r="K179" s="7"/>
      <c r="L179" s="7"/>
      <c r="M179" s="32"/>
      <c r="N179" s="7"/>
      <c r="O179" s="5"/>
      <c r="P179" s="30"/>
      <c r="Q179" s="26"/>
      <c r="R179" s="26"/>
      <c r="S179" s="30"/>
      <c r="T179" s="27"/>
    </row>
    <row r="180" spans="1:20" ht="16.5">
      <c r="A180" s="48"/>
      <c r="B180" s="25"/>
      <c r="C180" s="25"/>
      <c r="D180" s="18"/>
      <c r="E180" s="28"/>
      <c r="F180" s="39"/>
      <c r="G180" s="40"/>
      <c r="H180" s="32"/>
      <c r="I180" s="15"/>
      <c r="J180" s="5"/>
      <c r="K180" s="6"/>
      <c r="L180" s="40"/>
      <c r="M180" s="32"/>
      <c r="N180" s="5"/>
      <c r="O180" s="5"/>
      <c r="P180" s="30"/>
      <c r="Q180" s="26"/>
      <c r="R180" s="26"/>
      <c r="S180" s="30"/>
      <c r="T180" s="27"/>
    </row>
    <row r="181" spans="1:20" ht="16.5">
      <c r="A181" s="48"/>
      <c r="B181" s="25"/>
      <c r="C181" s="25"/>
      <c r="D181" s="18"/>
      <c r="E181" s="28"/>
      <c r="F181" s="39"/>
      <c r="G181" s="40"/>
      <c r="H181" s="32"/>
      <c r="I181" s="15"/>
      <c r="J181" s="5"/>
      <c r="K181" s="6"/>
      <c r="L181" s="40"/>
      <c r="M181" s="32"/>
      <c r="N181" s="5"/>
      <c r="O181" s="5"/>
      <c r="P181" s="30"/>
      <c r="Q181" s="26"/>
      <c r="R181" s="26"/>
      <c r="S181" s="30"/>
      <c r="T181" s="27"/>
    </row>
    <row r="182" spans="1:20" ht="16.5">
      <c r="A182" s="48"/>
      <c r="B182" s="25"/>
      <c r="C182" s="25"/>
      <c r="D182" s="18"/>
      <c r="E182" s="28"/>
      <c r="F182" s="39"/>
      <c r="G182" s="40"/>
      <c r="H182" s="32"/>
      <c r="I182" s="15"/>
      <c r="J182" s="5"/>
      <c r="K182" s="6"/>
      <c r="L182" s="40"/>
      <c r="M182" s="32"/>
      <c r="N182" s="5"/>
      <c r="O182" s="5"/>
      <c r="P182" s="30"/>
      <c r="Q182" s="26"/>
      <c r="R182" s="26"/>
      <c r="S182" s="30"/>
      <c r="T182" s="27"/>
    </row>
    <row r="183" spans="1:19" ht="16.5">
      <c r="A183" s="48"/>
      <c r="B183" s="25"/>
      <c r="C183" s="25"/>
      <c r="D183" s="18"/>
      <c r="E183" s="28"/>
      <c r="F183" s="39"/>
      <c r="G183" s="40"/>
      <c r="H183" s="32"/>
      <c r="I183" s="15"/>
      <c r="J183" s="15"/>
      <c r="K183" s="6"/>
      <c r="L183" s="40"/>
      <c r="M183" s="32"/>
      <c r="N183" s="45"/>
      <c r="O183" s="15"/>
      <c r="P183" s="30"/>
      <c r="Q183" s="26"/>
      <c r="R183" s="26"/>
      <c r="S183" s="30"/>
    </row>
    <row r="184" spans="1:19" ht="16.5">
      <c r="A184" s="48"/>
      <c r="B184" s="25"/>
      <c r="C184" s="25"/>
      <c r="D184" s="18"/>
      <c r="E184" s="28"/>
      <c r="F184" s="39"/>
      <c r="G184" s="40"/>
      <c r="H184" s="33"/>
      <c r="I184" s="15"/>
      <c r="J184" s="15"/>
      <c r="K184" s="6"/>
      <c r="L184" s="40"/>
      <c r="M184" s="33"/>
      <c r="N184" s="5"/>
      <c r="O184" s="5"/>
      <c r="P184" s="30"/>
      <c r="Q184" s="26"/>
      <c r="R184" s="26"/>
      <c r="S184" s="30"/>
    </row>
    <row r="185" spans="1:19" ht="16.5">
      <c r="A185" s="48"/>
      <c r="B185" s="25"/>
      <c r="C185" s="25"/>
      <c r="D185" s="18"/>
      <c r="E185" s="28"/>
      <c r="F185" s="39"/>
      <c r="G185" s="40"/>
      <c r="H185" s="33"/>
      <c r="I185" s="15"/>
      <c r="J185" s="15"/>
      <c r="K185" s="6"/>
      <c r="L185" s="40"/>
      <c r="M185" s="33"/>
      <c r="N185" s="5"/>
      <c r="O185" s="5"/>
      <c r="P185" s="30"/>
      <c r="Q185" s="26"/>
      <c r="R185" s="26"/>
      <c r="S185" s="30"/>
    </row>
    <row r="186" spans="1:19" ht="16.5">
      <c r="A186" s="48"/>
      <c r="B186" s="25"/>
      <c r="C186" s="25"/>
      <c r="D186" s="18"/>
      <c r="E186" s="28"/>
      <c r="F186" s="39"/>
      <c r="G186" s="40"/>
      <c r="H186" s="25"/>
      <c r="I186" s="15"/>
      <c r="J186" s="15"/>
      <c r="K186" s="6"/>
      <c r="L186" s="40"/>
      <c r="M186" s="25"/>
      <c r="N186" s="5"/>
      <c r="O186" s="5"/>
      <c r="P186" s="30"/>
      <c r="Q186" s="26"/>
      <c r="R186" s="26"/>
      <c r="S186" s="30"/>
    </row>
    <row r="187" spans="1:19" ht="16.5">
      <c r="A187" s="48"/>
      <c r="B187" s="25"/>
      <c r="C187" s="25"/>
      <c r="D187" s="18"/>
      <c r="E187" s="28"/>
      <c r="F187" s="39"/>
      <c r="G187" s="40"/>
      <c r="H187" s="25"/>
      <c r="I187" s="15"/>
      <c r="J187" s="15"/>
      <c r="K187" s="6"/>
      <c r="L187" s="40"/>
      <c r="M187" s="25"/>
      <c r="N187" s="5"/>
      <c r="O187" s="15"/>
      <c r="P187" s="30"/>
      <c r="Q187" s="26"/>
      <c r="R187" s="26"/>
      <c r="S187" s="30"/>
    </row>
    <row r="188" spans="1:19" ht="16.5">
      <c r="A188" s="48"/>
      <c r="B188" s="25"/>
      <c r="C188" s="25"/>
      <c r="D188" s="18"/>
      <c r="E188" s="28"/>
      <c r="F188" s="39"/>
      <c r="G188" s="40"/>
      <c r="H188" s="33"/>
      <c r="I188" s="15"/>
      <c r="J188" s="15"/>
      <c r="K188" s="6"/>
      <c r="L188" s="40"/>
      <c r="M188" s="33"/>
      <c r="N188" s="5"/>
      <c r="O188" s="5"/>
      <c r="P188" s="30"/>
      <c r="Q188" s="26"/>
      <c r="R188" s="26"/>
      <c r="S188" s="30"/>
    </row>
    <row r="189" spans="1:19" ht="16.5">
      <c r="A189" s="48"/>
      <c r="B189" s="25"/>
      <c r="C189" s="25"/>
      <c r="D189" s="18"/>
      <c r="E189" s="28"/>
      <c r="F189" s="39"/>
      <c r="G189" s="40"/>
      <c r="H189" s="25"/>
      <c r="I189" s="15"/>
      <c r="J189" s="15"/>
      <c r="K189" s="6"/>
      <c r="L189" s="40"/>
      <c r="M189" s="25"/>
      <c r="N189" s="5"/>
      <c r="O189" s="5"/>
      <c r="P189" s="30"/>
      <c r="Q189" s="26"/>
      <c r="R189" s="26"/>
      <c r="S189" s="30"/>
    </row>
    <row r="190" spans="1:20" ht="16.5">
      <c r="A190" s="48"/>
      <c r="B190" s="25"/>
      <c r="C190" s="25"/>
      <c r="D190" s="18"/>
      <c r="E190" s="28"/>
      <c r="F190" s="39"/>
      <c r="G190" s="40"/>
      <c r="H190" s="32"/>
      <c r="I190" s="15"/>
      <c r="J190" s="15"/>
      <c r="K190" s="6"/>
      <c r="L190" s="40"/>
      <c r="M190" s="32"/>
      <c r="N190" s="5"/>
      <c r="O190" s="5"/>
      <c r="P190" s="30"/>
      <c r="Q190" s="26"/>
      <c r="R190" s="26"/>
      <c r="S190" s="30"/>
      <c r="T190" s="27"/>
    </row>
    <row r="191" spans="1:20" ht="16.5">
      <c r="A191" s="48"/>
      <c r="B191" s="25"/>
      <c r="C191" s="25"/>
      <c r="D191" s="18"/>
      <c r="E191" s="28"/>
      <c r="F191" s="39"/>
      <c r="G191" s="40"/>
      <c r="H191" s="32"/>
      <c r="I191" s="15"/>
      <c r="J191" s="15"/>
      <c r="K191" s="6"/>
      <c r="L191" s="40"/>
      <c r="M191" s="32"/>
      <c r="N191" s="5"/>
      <c r="O191" s="5"/>
      <c r="P191" s="30"/>
      <c r="Q191" s="26"/>
      <c r="R191" s="26"/>
      <c r="S191" s="30"/>
      <c r="T191" s="27"/>
    </row>
    <row r="192" spans="1:20" ht="16.5">
      <c r="A192" s="48"/>
      <c r="B192" s="25"/>
      <c r="C192" s="25"/>
      <c r="D192" s="18"/>
      <c r="E192" s="28"/>
      <c r="F192" s="39"/>
      <c r="G192" s="40"/>
      <c r="H192" s="25"/>
      <c r="I192" s="15"/>
      <c r="J192" s="15"/>
      <c r="K192" s="6"/>
      <c r="L192" s="40"/>
      <c r="M192" s="25"/>
      <c r="N192" s="5"/>
      <c r="O192" s="15"/>
      <c r="P192" s="30"/>
      <c r="Q192" s="26"/>
      <c r="R192" s="26"/>
      <c r="S192" s="30"/>
      <c r="T192" s="27"/>
    </row>
    <row r="193" spans="1:19" ht="16.5">
      <c r="A193" s="48"/>
      <c r="B193" s="25"/>
      <c r="C193" s="25"/>
      <c r="D193" s="18"/>
      <c r="E193" s="28"/>
      <c r="F193" s="39"/>
      <c r="G193" s="40"/>
      <c r="H193" s="33"/>
      <c r="I193" s="15"/>
      <c r="J193" s="15"/>
      <c r="K193" s="6"/>
      <c r="L193" s="40"/>
      <c r="M193" s="33"/>
      <c r="N193" s="5"/>
      <c r="O193" s="5"/>
      <c r="P193" s="30"/>
      <c r="Q193" s="26"/>
      <c r="R193" s="26"/>
      <c r="S193" s="30"/>
    </row>
    <row r="194" spans="1:19" ht="16.5">
      <c r="A194" s="48"/>
      <c r="B194" s="25"/>
      <c r="C194" s="25"/>
      <c r="D194" s="18"/>
      <c r="E194" s="28"/>
      <c r="F194" s="39"/>
      <c r="G194" s="40"/>
      <c r="H194" s="25"/>
      <c r="I194" s="15"/>
      <c r="J194" s="15"/>
      <c r="K194" s="6"/>
      <c r="L194" s="40"/>
      <c r="M194" s="25"/>
      <c r="N194" s="5"/>
      <c r="O194" s="5"/>
      <c r="P194" s="30"/>
      <c r="Q194" s="26"/>
      <c r="R194" s="26"/>
      <c r="S194" s="30"/>
    </row>
    <row r="195" spans="1:19" ht="16.5">
      <c r="A195" s="48"/>
      <c r="B195" s="25"/>
      <c r="C195" s="25"/>
      <c r="D195" s="18"/>
      <c r="E195" s="28"/>
      <c r="F195" s="39"/>
      <c r="G195" s="40"/>
      <c r="H195" s="25"/>
      <c r="I195" s="15"/>
      <c r="J195" s="15"/>
      <c r="K195" s="6"/>
      <c r="L195" s="40"/>
      <c r="M195" s="25"/>
      <c r="N195" s="5"/>
      <c r="O195" s="5"/>
      <c r="P195" s="30"/>
      <c r="Q195" s="26"/>
      <c r="R195" s="26"/>
      <c r="S195" s="30"/>
    </row>
    <row r="196" spans="1:19" ht="16.5">
      <c r="A196" s="48"/>
      <c r="B196" s="25"/>
      <c r="C196" s="25"/>
      <c r="D196" s="18"/>
      <c r="E196" s="28"/>
      <c r="F196" s="39"/>
      <c r="G196" s="40"/>
      <c r="H196" s="32"/>
      <c r="I196" s="15"/>
      <c r="J196" s="15"/>
      <c r="K196" s="6"/>
      <c r="L196" s="40"/>
      <c r="M196" s="32"/>
      <c r="N196" s="5"/>
      <c r="O196" s="5"/>
      <c r="P196" s="30"/>
      <c r="Q196" s="26"/>
      <c r="R196" s="26"/>
      <c r="S196" s="30"/>
    </row>
    <row r="197" spans="1:19" ht="16.5">
      <c r="A197" s="48"/>
      <c r="B197" s="25"/>
      <c r="C197" s="25"/>
      <c r="D197" s="18"/>
      <c r="E197" s="28"/>
      <c r="F197" s="39"/>
      <c r="G197" s="40"/>
      <c r="H197" s="25"/>
      <c r="I197" s="15"/>
      <c r="J197" s="15"/>
      <c r="K197" s="6"/>
      <c r="L197" s="40"/>
      <c r="M197" s="25"/>
      <c r="N197" s="5"/>
      <c r="O197" s="5"/>
      <c r="P197" s="30"/>
      <c r="Q197" s="26"/>
      <c r="R197" s="26"/>
      <c r="S197" s="30"/>
    </row>
    <row r="198" spans="1:20" ht="16.5">
      <c r="A198" s="48"/>
      <c r="B198" s="25"/>
      <c r="C198" s="25"/>
      <c r="D198" s="18"/>
      <c r="E198" s="28"/>
      <c r="F198" s="39"/>
      <c r="G198" s="40"/>
      <c r="H198" s="32"/>
      <c r="I198" s="15"/>
      <c r="J198" s="15"/>
      <c r="K198" s="6"/>
      <c r="L198" s="40"/>
      <c r="M198" s="32"/>
      <c r="N198" s="5"/>
      <c r="O198" s="5"/>
      <c r="P198" s="30"/>
      <c r="Q198" s="26"/>
      <c r="R198" s="26"/>
      <c r="S198" s="30"/>
      <c r="T198" s="27"/>
    </row>
    <row r="199" spans="1:19" ht="16.5">
      <c r="A199" s="48"/>
      <c r="B199" s="25"/>
      <c r="C199" s="25"/>
      <c r="D199" s="18"/>
      <c r="E199" s="28"/>
      <c r="F199" s="39"/>
      <c r="G199" s="40"/>
      <c r="H199" s="25"/>
      <c r="I199" s="15"/>
      <c r="J199" s="15"/>
      <c r="K199" s="6"/>
      <c r="L199" s="40"/>
      <c r="M199" s="25"/>
      <c r="N199" s="5"/>
      <c r="O199" s="5"/>
      <c r="P199" s="30"/>
      <c r="Q199" s="26"/>
      <c r="R199" s="26"/>
      <c r="S199" s="30"/>
    </row>
    <row r="200" spans="1:20" ht="16.5">
      <c r="A200" s="48"/>
      <c r="B200" s="25"/>
      <c r="C200" s="25"/>
      <c r="D200" s="18"/>
      <c r="E200" s="28"/>
      <c r="F200" s="39"/>
      <c r="G200" s="40"/>
      <c r="H200" s="32"/>
      <c r="I200" s="15"/>
      <c r="J200" s="15"/>
      <c r="K200" s="6"/>
      <c r="L200" s="40"/>
      <c r="M200" s="32"/>
      <c r="N200" s="5"/>
      <c r="O200" s="15"/>
      <c r="P200" s="30"/>
      <c r="Q200" s="26"/>
      <c r="R200" s="26"/>
      <c r="S200" s="30"/>
      <c r="T200" s="27"/>
    </row>
    <row r="201" spans="1:19" ht="16.5">
      <c r="A201" s="48"/>
      <c r="B201" s="25"/>
      <c r="C201" s="25"/>
      <c r="D201" s="18"/>
      <c r="E201" s="28"/>
      <c r="F201" s="39"/>
      <c r="G201" s="40"/>
      <c r="H201" s="25"/>
      <c r="I201" s="15"/>
      <c r="J201" s="15"/>
      <c r="K201" s="6"/>
      <c r="L201" s="40"/>
      <c r="M201" s="25"/>
      <c r="N201" s="5"/>
      <c r="O201" s="15"/>
      <c r="P201" s="30"/>
      <c r="Q201" s="26"/>
      <c r="R201" s="26"/>
      <c r="S201" s="30"/>
    </row>
    <row r="202" spans="1:20" ht="16.5">
      <c r="A202" s="48"/>
      <c r="B202" s="25"/>
      <c r="C202" s="25"/>
      <c r="D202" s="18"/>
      <c r="E202" s="28"/>
      <c r="F202" s="39"/>
      <c r="G202" s="40"/>
      <c r="H202" s="32"/>
      <c r="I202" s="15"/>
      <c r="J202" s="15"/>
      <c r="K202" s="6"/>
      <c r="L202" s="40"/>
      <c r="M202" s="32"/>
      <c r="N202" s="5"/>
      <c r="O202" s="5"/>
      <c r="P202" s="30"/>
      <c r="Q202" s="26"/>
      <c r="R202" s="26"/>
      <c r="S202" s="30"/>
      <c r="T202" s="27"/>
    </row>
    <row r="203" spans="1:19" ht="16.5">
      <c r="A203" s="48"/>
      <c r="B203" s="25"/>
      <c r="C203" s="25"/>
      <c r="D203" s="18"/>
      <c r="E203" s="28"/>
      <c r="F203" s="39"/>
      <c r="G203" s="40"/>
      <c r="H203" s="31"/>
      <c r="I203" s="15"/>
      <c r="J203" s="15"/>
      <c r="K203" s="6"/>
      <c r="L203" s="40"/>
      <c r="M203" s="31"/>
      <c r="N203" s="5"/>
      <c r="O203" s="5"/>
      <c r="P203" s="30"/>
      <c r="Q203" s="26"/>
      <c r="R203" s="26"/>
      <c r="S203" s="30"/>
    </row>
    <row r="204" spans="1:19" ht="16.5">
      <c r="A204" s="48"/>
      <c r="B204" s="25"/>
      <c r="C204" s="25"/>
      <c r="D204" s="18"/>
      <c r="E204" s="28"/>
      <c r="F204" s="39"/>
      <c r="G204" s="40"/>
      <c r="H204" s="33"/>
      <c r="I204" s="15"/>
      <c r="J204" s="15"/>
      <c r="K204" s="6"/>
      <c r="L204" s="40"/>
      <c r="M204" s="33"/>
      <c r="N204" s="5"/>
      <c r="O204" s="5"/>
      <c r="P204" s="30"/>
      <c r="Q204" s="26"/>
      <c r="R204" s="26"/>
      <c r="S204" s="30"/>
    </row>
    <row r="205" spans="1:19" ht="16.5">
      <c r="A205" s="48"/>
      <c r="B205" s="25"/>
      <c r="C205" s="25"/>
      <c r="D205" s="18"/>
      <c r="E205" s="28"/>
      <c r="F205" s="39"/>
      <c r="G205" s="40"/>
      <c r="H205" s="33"/>
      <c r="I205" s="15"/>
      <c r="J205" s="15"/>
      <c r="K205" s="6"/>
      <c r="L205" s="40"/>
      <c r="M205" s="33"/>
      <c r="N205" s="5"/>
      <c r="O205" s="5"/>
      <c r="P205" s="30"/>
      <c r="Q205" s="26"/>
      <c r="R205" s="26"/>
      <c r="S205" s="30"/>
    </row>
    <row r="206" spans="1:19" ht="16.5">
      <c r="A206" s="48"/>
      <c r="B206" s="25"/>
      <c r="C206" s="25"/>
      <c r="D206" s="18"/>
      <c r="E206" s="28"/>
      <c r="F206" s="39"/>
      <c r="G206" s="40"/>
      <c r="H206" s="33"/>
      <c r="I206" s="15"/>
      <c r="J206" s="15"/>
      <c r="K206" s="6"/>
      <c r="L206" s="40"/>
      <c r="M206" s="33"/>
      <c r="N206" s="5"/>
      <c r="O206" s="5"/>
      <c r="P206" s="30"/>
      <c r="Q206" s="26"/>
      <c r="R206" s="26"/>
      <c r="S206" s="30"/>
    </row>
    <row r="207" spans="1:19" ht="16.5">
      <c r="A207" s="48"/>
      <c r="B207" s="25"/>
      <c r="C207" s="25"/>
      <c r="D207" s="18"/>
      <c r="E207" s="28"/>
      <c r="F207" s="39"/>
      <c r="G207" s="40"/>
      <c r="H207" s="33"/>
      <c r="I207" s="15"/>
      <c r="J207" s="15"/>
      <c r="K207" s="6"/>
      <c r="L207" s="40"/>
      <c r="M207" s="33"/>
      <c r="N207" s="45"/>
      <c r="O207" s="5"/>
      <c r="P207" s="30"/>
      <c r="Q207" s="26"/>
      <c r="R207" s="26"/>
      <c r="S207" s="30"/>
    </row>
    <row r="208" spans="1:20" ht="16.5">
      <c r="A208" s="48"/>
      <c r="B208" s="25"/>
      <c r="C208" s="25"/>
      <c r="D208" s="18"/>
      <c r="E208" s="28"/>
      <c r="F208" s="39"/>
      <c r="G208" s="40"/>
      <c r="H208" s="33"/>
      <c r="I208" s="15"/>
      <c r="J208" s="15"/>
      <c r="K208" s="6"/>
      <c r="L208" s="40"/>
      <c r="M208" s="33"/>
      <c r="N208" s="5"/>
      <c r="O208" s="5"/>
      <c r="P208" s="30"/>
      <c r="Q208" s="26"/>
      <c r="R208" s="26"/>
      <c r="S208" s="30"/>
      <c r="T208" s="27"/>
    </row>
    <row r="209" spans="1:20" ht="16.5">
      <c r="A209" s="48"/>
      <c r="B209" s="25"/>
      <c r="C209" s="25"/>
      <c r="D209" s="18"/>
      <c r="E209" s="28"/>
      <c r="F209" s="39"/>
      <c r="G209" s="40"/>
      <c r="H209" s="33"/>
      <c r="I209" s="15"/>
      <c r="J209" s="15"/>
      <c r="K209" s="6"/>
      <c r="L209" s="40"/>
      <c r="M209" s="33"/>
      <c r="N209" s="5"/>
      <c r="O209" s="5"/>
      <c r="P209" s="30"/>
      <c r="Q209" s="26"/>
      <c r="R209" s="26"/>
      <c r="S209" s="30"/>
      <c r="T209" s="27"/>
    </row>
    <row r="210" spans="1:19" ht="16.5">
      <c r="A210" s="48"/>
      <c r="B210" s="25"/>
      <c r="C210" s="25"/>
      <c r="D210" s="18"/>
      <c r="E210" s="28"/>
      <c r="F210" s="39"/>
      <c r="G210" s="40"/>
      <c r="H210" s="32"/>
      <c r="I210" s="15"/>
      <c r="J210" s="15"/>
      <c r="K210" s="6"/>
      <c r="L210" s="40"/>
      <c r="M210" s="32"/>
      <c r="N210" s="5"/>
      <c r="O210" s="5"/>
      <c r="P210" s="30"/>
      <c r="Q210" s="26"/>
      <c r="R210" s="26"/>
      <c r="S210" s="30"/>
    </row>
    <row r="211" spans="1:19" ht="16.5">
      <c r="A211" s="48"/>
      <c r="B211" s="25"/>
      <c r="C211" s="25"/>
      <c r="D211" s="18"/>
      <c r="E211" s="28"/>
      <c r="F211" s="39"/>
      <c r="G211" s="40"/>
      <c r="H211" s="25"/>
      <c r="I211" s="15"/>
      <c r="J211" s="15"/>
      <c r="K211" s="6"/>
      <c r="L211" s="40"/>
      <c r="M211" s="25"/>
      <c r="N211" s="5"/>
      <c r="O211" s="5"/>
      <c r="P211" s="30"/>
      <c r="Q211" s="26"/>
      <c r="R211" s="26"/>
      <c r="S211" s="30"/>
    </row>
    <row r="212" spans="1:19" ht="16.5">
      <c r="A212" s="48"/>
      <c r="B212" s="25"/>
      <c r="C212" s="25"/>
      <c r="D212" s="18"/>
      <c r="E212" s="28"/>
      <c r="F212" s="39"/>
      <c r="G212" s="40"/>
      <c r="H212" s="32"/>
      <c r="I212" s="15"/>
      <c r="J212" s="15"/>
      <c r="K212" s="6"/>
      <c r="L212" s="40"/>
      <c r="M212" s="32"/>
      <c r="N212" s="5"/>
      <c r="O212" s="5"/>
      <c r="P212" s="30"/>
      <c r="Q212" s="26"/>
      <c r="R212" s="26"/>
      <c r="S212" s="30"/>
    </row>
    <row r="213" spans="1:19" ht="16.5">
      <c r="A213" s="48"/>
      <c r="B213" s="25"/>
      <c r="C213" s="25"/>
      <c r="D213" s="18"/>
      <c r="E213" s="28"/>
      <c r="F213" s="39"/>
      <c r="G213" s="40"/>
      <c r="H213" s="32"/>
      <c r="I213" s="15"/>
      <c r="J213" s="15"/>
      <c r="K213" s="6"/>
      <c r="L213" s="40"/>
      <c r="M213" s="32"/>
      <c r="N213" s="5"/>
      <c r="O213" s="5"/>
      <c r="P213" s="30"/>
      <c r="Q213" s="26"/>
      <c r="R213" s="26"/>
      <c r="S213" s="30"/>
    </row>
    <row r="214" spans="1:19" ht="16.5">
      <c r="A214" s="48"/>
      <c r="B214" s="25"/>
      <c r="C214" s="25"/>
      <c r="D214" s="18"/>
      <c r="E214" s="28"/>
      <c r="F214" s="39"/>
      <c r="G214" s="40"/>
      <c r="H214" s="32"/>
      <c r="I214" s="15"/>
      <c r="J214" s="15"/>
      <c r="K214" s="6"/>
      <c r="L214" s="40"/>
      <c r="M214" s="32"/>
      <c r="N214" s="5"/>
      <c r="O214" s="5"/>
      <c r="P214" s="30"/>
      <c r="Q214" s="26"/>
      <c r="R214" s="26"/>
      <c r="S214" s="30"/>
    </row>
    <row r="215" spans="1:20" ht="16.5">
      <c r="A215" s="48"/>
      <c r="B215" s="25"/>
      <c r="C215" s="25"/>
      <c r="D215" s="18"/>
      <c r="E215" s="28"/>
      <c r="F215" s="39"/>
      <c r="G215" s="40"/>
      <c r="H215" s="33"/>
      <c r="I215" s="15"/>
      <c r="J215" s="15"/>
      <c r="K215" s="6"/>
      <c r="L215" s="40"/>
      <c r="M215" s="33"/>
      <c r="N215" s="5"/>
      <c r="O215" s="15"/>
      <c r="P215" s="30"/>
      <c r="Q215" s="26"/>
      <c r="R215" s="26"/>
      <c r="S215" s="30"/>
      <c r="T215" s="27"/>
    </row>
    <row r="216" spans="1:19" ht="16.5">
      <c r="A216" s="48"/>
      <c r="B216" s="25"/>
      <c r="C216" s="25"/>
      <c r="D216" s="18"/>
      <c r="E216" s="28"/>
      <c r="F216" s="39"/>
      <c r="G216" s="40"/>
      <c r="H216" s="32"/>
      <c r="I216" s="15"/>
      <c r="J216" s="15"/>
      <c r="K216" s="6"/>
      <c r="L216" s="40"/>
      <c r="M216" s="32"/>
      <c r="N216" s="5"/>
      <c r="O216" s="5"/>
      <c r="P216" s="30"/>
      <c r="Q216" s="26"/>
      <c r="R216" s="26"/>
      <c r="S216" s="30"/>
    </row>
    <row r="217" spans="1:20" ht="16.5">
      <c r="A217" s="48"/>
      <c r="B217" s="25"/>
      <c r="C217" s="25"/>
      <c r="D217" s="18"/>
      <c r="E217" s="28"/>
      <c r="F217" s="39"/>
      <c r="G217" s="40"/>
      <c r="H217" s="33"/>
      <c r="I217" s="15"/>
      <c r="J217" s="15"/>
      <c r="K217" s="6"/>
      <c r="L217" s="40"/>
      <c r="M217" s="33"/>
      <c r="N217" s="5"/>
      <c r="O217" s="5"/>
      <c r="P217" s="30"/>
      <c r="Q217" s="26"/>
      <c r="R217" s="26"/>
      <c r="S217" s="30"/>
      <c r="T217" s="27"/>
    </row>
    <row r="218" spans="1:20" ht="16.5">
      <c r="A218" s="48"/>
      <c r="B218" s="25"/>
      <c r="C218" s="25"/>
      <c r="D218" s="18"/>
      <c r="E218" s="28"/>
      <c r="F218" s="39"/>
      <c r="G218" s="40"/>
      <c r="H218" s="33"/>
      <c r="I218" s="15"/>
      <c r="J218" s="15"/>
      <c r="K218" s="6"/>
      <c r="L218" s="40"/>
      <c r="M218" s="33"/>
      <c r="N218" s="5"/>
      <c r="O218" s="5"/>
      <c r="P218" s="30"/>
      <c r="Q218" s="26"/>
      <c r="R218" s="26"/>
      <c r="S218" s="30"/>
      <c r="T218" s="27"/>
    </row>
    <row r="219" spans="1:20" ht="16.5">
      <c r="A219" s="48"/>
      <c r="B219" s="25"/>
      <c r="C219" s="25"/>
      <c r="D219" s="18"/>
      <c r="E219" s="28"/>
      <c r="F219" s="39"/>
      <c r="G219" s="40"/>
      <c r="H219" s="33"/>
      <c r="I219" s="15"/>
      <c r="J219" s="15"/>
      <c r="K219" s="6"/>
      <c r="L219" s="40"/>
      <c r="M219" s="33"/>
      <c r="N219" s="5"/>
      <c r="O219" s="5"/>
      <c r="P219" s="30"/>
      <c r="Q219" s="26"/>
      <c r="R219" s="26"/>
      <c r="S219" s="30"/>
      <c r="T219" s="27"/>
    </row>
    <row r="220" spans="1:20" ht="16.5">
      <c r="A220" s="48"/>
      <c r="B220" s="25"/>
      <c r="C220" s="25"/>
      <c r="D220" s="18"/>
      <c r="E220" s="28"/>
      <c r="F220" s="39"/>
      <c r="G220" s="40"/>
      <c r="H220" s="32"/>
      <c r="I220" s="15"/>
      <c r="J220" s="15"/>
      <c r="K220" s="6"/>
      <c r="L220" s="40"/>
      <c r="M220" s="32"/>
      <c r="N220" s="5"/>
      <c r="O220" s="5"/>
      <c r="P220" s="30"/>
      <c r="Q220" s="26"/>
      <c r="R220" s="26"/>
      <c r="S220" s="30"/>
      <c r="T220" s="27"/>
    </row>
    <row r="221" spans="1:20" ht="16.5">
      <c r="A221" s="48"/>
      <c r="B221" s="25"/>
      <c r="C221" s="25"/>
      <c r="D221" s="18"/>
      <c r="E221" s="28"/>
      <c r="F221" s="39"/>
      <c r="G221" s="40"/>
      <c r="H221" s="25"/>
      <c r="I221" s="15"/>
      <c r="J221" s="15"/>
      <c r="K221" s="6"/>
      <c r="L221" s="40"/>
      <c r="M221" s="25"/>
      <c r="N221" s="5"/>
      <c r="O221" s="5"/>
      <c r="P221" s="30"/>
      <c r="Q221" s="26"/>
      <c r="R221" s="26"/>
      <c r="S221" s="30"/>
      <c r="T221" s="27"/>
    </row>
    <row r="222" spans="1:19" ht="16.5">
      <c r="A222" s="48"/>
      <c r="B222" s="25"/>
      <c r="C222" s="25"/>
      <c r="D222" s="18"/>
      <c r="E222" s="28"/>
      <c r="F222" s="39"/>
      <c r="G222" s="40"/>
      <c r="H222" s="25"/>
      <c r="I222" s="15"/>
      <c r="J222" s="15"/>
      <c r="K222" s="6"/>
      <c r="L222" s="40"/>
      <c r="M222" s="25"/>
      <c r="N222" s="5"/>
      <c r="O222" s="5"/>
      <c r="P222" s="30"/>
      <c r="Q222" s="26"/>
      <c r="R222" s="26"/>
      <c r="S222" s="30"/>
    </row>
    <row r="223" spans="1:19" ht="16.5">
      <c r="A223" s="48"/>
      <c r="B223" s="25"/>
      <c r="C223" s="25"/>
      <c r="D223" s="18"/>
      <c r="E223" s="28"/>
      <c r="F223" s="39"/>
      <c r="G223" s="40"/>
      <c r="H223" s="25"/>
      <c r="I223" s="15"/>
      <c r="J223" s="15"/>
      <c r="K223" s="6"/>
      <c r="L223" s="40"/>
      <c r="M223" s="25"/>
      <c r="N223" s="5"/>
      <c r="O223" s="5"/>
      <c r="P223" s="30"/>
      <c r="Q223" s="26"/>
      <c r="R223" s="26"/>
      <c r="S223" s="30"/>
    </row>
    <row r="224" spans="1:19" ht="16.5">
      <c r="A224" s="48"/>
      <c r="B224" s="25"/>
      <c r="C224" s="25"/>
      <c r="D224" s="18"/>
      <c r="E224" s="28"/>
      <c r="F224" s="39"/>
      <c r="G224" s="40"/>
      <c r="H224" s="25"/>
      <c r="I224" s="15"/>
      <c r="J224" s="15"/>
      <c r="K224" s="6"/>
      <c r="L224" s="40"/>
      <c r="M224" s="25"/>
      <c r="N224" s="5"/>
      <c r="O224" s="5"/>
      <c r="P224" s="30"/>
      <c r="Q224" s="26"/>
      <c r="R224" s="26"/>
      <c r="S224" s="30"/>
    </row>
    <row r="225" spans="1:19" ht="16.5">
      <c r="A225" s="48"/>
      <c r="B225" s="25"/>
      <c r="C225" s="25"/>
      <c r="D225" s="18"/>
      <c r="E225" s="28"/>
      <c r="F225" s="39"/>
      <c r="G225" s="40"/>
      <c r="H225" s="33"/>
      <c r="I225" s="15"/>
      <c r="J225" s="15"/>
      <c r="K225" s="6"/>
      <c r="L225" s="40"/>
      <c r="M225" s="33"/>
      <c r="N225" s="5"/>
      <c r="O225" s="5"/>
      <c r="P225" s="30"/>
      <c r="Q225" s="26"/>
      <c r="R225" s="26"/>
      <c r="S225" s="30"/>
    </row>
    <row r="226" spans="1:19" ht="16.5">
      <c r="A226" s="48"/>
      <c r="B226" s="25"/>
      <c r="C226" s="25"/>
      <c r="D226" s="18"/>
      <c r="E226" s="28"/>
      <c r="F226" s="39"/>
      <c r="G226" s="40"/>
      <c r="H226" s="33"/>
      <c r="I226" s="15"/>
      <c r="J226" s="15"/>
      <c r="K226" s="6"/>
      <c r="L226" s="40"/>
      <c r="M226" s="33"/>
      <c r="N226" s="5"/>
      <c r="O226" s="5"/>
      <c r="P226" s="30"/>
      <c r="Q226" s="26"/>
      <c r="R226" s="26"/>
      <c r="S226" s="30"/>
    </row>
    <row r="227" spans="1:20" ht="16.5">
      <c r="A227" s="48"/>
      <c r="B227" s="25"/>
      <c r="C227" s="25"/>
      <c r="D227" s="18"/>
      <c r="E227" s="28"/>
      <c r="F227" s="39"/>
      <c r="G227" s="40"/>
      <c r="H227" s="33"/>
      <c r="I227" s="15"/>
      <c r="J227" s="15"/>
      <c r="K227" s="6"/>
      <c r="L227" s="40"/>
      <c r="M227" s="33"/>
      <c r="N227" s="5"/>
      <c r="O227" s="5"/>
      <c r="P227" s="30"/>
      <c r="Q227" s="26"/>
      <c r="R227" s="26"/>
      <c r="S227" s="46"/>
      <c r="T227" s="27"/>
    </row>
    <row r="228" spans="1:19" ht="16.5">
      <c r="A228" s="48"/>
      <c r="B228" s="25"/>
      <c r="C228" s="25"/>
      <c r="D228" s="18"/>
      <c r="E228" s="28"/>
      <c r="F228" s="39"/>
      <c r="G228" s="40"/>
      <c r="H228" s="32"/>
      <c r="I228" s="15"/>
      <c r="J228" s="5"/>
      <c r="K228" s="6"/>
      <c r="L228" s="40"/>
      <c r="M228" s="32"/>
      <c r="N228" s="5"/>
      <c r="O228" s="5"/>
      <c r="P228" s="30"/>
      <c r="Q228" s="26"/>
      <c r="R228" s="26"/>
      <c r="S228" s="30"/>
    </row>
    <row r="229" spans="1:19" ht="16.5">
      <c r="A229" s="48"/>
      <c r="B229" s="25"/>
      <c r="C229" s="25"/>
      <c r="D229" s="18"/>
      <c r="E229" s="28"/>
      <c r="F229" s="39"/>
      <c r="G229" s="40"/>
      <c r="H229" s="32"/>
      <c r="I229" s="15"/>
      <c r="J229" s="15"/>
      <c r="K229" s="6"/>
      <c r="L229" s="40"/>
      <c r="M229" s="32"/>
      <c r="N229" s="5"/>
      <c r="O229" s="5"/>
      <c r="P229" s="30"/>
      <c r="Q229" s="26"/>
      <c r="R229" s="26"/>
      <c r="S229" s="30"/>
    </row>
    <row r="230" spans="1:20" ht="16.5">
      <c r="A230" s="48"/>
      <c r="B230" s="25"/>
      <c r="C230" s="25"/>
      <c r="D230" s="18"/>
      <c r="E230" s="28"/>
      <c r="F230" s="39"/>
      <c r="G230" s="40"/>
      <c r="H230" s="25"/>
      <c r="I230" s="15"/>
      <c r="J230" s="15"/>
      <c r="K230" s="6"/>
      <c r="L230" s="40"/>
      <c r="M230" s="25"/>
      <c r="N230" s="5"/>
      <c r="O230" s="5"/>
      <c r="P230" s="30"/>
      <c r="Q230" s="26"/>
      <c r="R230" s="26"/>
      <c r="S230" s="30"/>
      <c r="T230" s="27"/>
    </row>
    <row r="231" spans="1:20" ht="16.5">
      <c r="A231" s="48"/>
      <c r="B231" s="25"/>
      <c r="C231" s="25"/>
      <c r="D231" s="18"/>
      <c r="E231" s="28"/>
      <c r="F231" s="39"/>
      <c r="G231" s="40"/>
      <c r="H231" s="32"/>
      <c r="I231" s="15"/>
      <c r="J231" s="15"/>
      <c r="K231" s="6"/>
      <c r="L231" s="40"/>
      <c r="M231" s="32"/>
      <c r="N231" s="5"/>
      <c r="O231" s="5"/>
      <c r="P231" s="30"/>
      <c r="Q231" s="26"/>
      <c r="R231" s="26"/>
      <c r="S231" s="30"/>
      <c r="T231" s="27"/>
    </row>
    <row r="232" spans="1:20" ht="16.5">
      <c r="A232" s="48"/>
      <c r="B232" s="25"/>
      <c r="C232" s="25"/>
      <c r="D232" s="18"/>
      <c r="E232" s="28"/>
      <c r="F232" s="39"/>
      <c r="G232" s="40"/>
      <c r="H232" s="25"/>
      <c r="I232" s="15"/>
      <c r="J232" s="15"/>
      <c r="K232" s="6"/>
      <c r="L232" s="40"/>
      <c r="M232" s="25"/>
      <c r="N232" s="5"/>
      <c r="O232" s="5"/>
      <c r="P232" s="30"/>
      <c r="Q232" s="26"/>
      <c r="R232" s="26"/>
      <c r="S232" s="30"/>
      <c r="T232" s="27"/>
    </row>
    <row r="233" spans="1:19" ht="16.5">
      <c r="A233" s="48"/>
      <c r="B233" s="25"/>
      <c r="C233" s="25"/>
      <c r="D233" s="18"/>
      <c r="E233" s="28"/>
      <c r="F233" s="39"/>
      <c r="G233" s="40"/>
      <c r="H233" s="25"/>
      <c r="I233" s="15"/>
      <c r="J233" s="15"/>
      <c r="K233" s="6"/>
      <c r="L233" s="40"/>
      <c r="M233" s="25"/>
      <c r="N233" s="5"/>
      <c r="O233" s="15"/>
      <c r="P233" s="30"/>
      <c r="Q233" s="26"/>
      <c r="R233" s="26"/>
      <c r="S233" s="46"/>
    </row>
    <row r="234" spans="1:20" ht="16.5">
      <c r="A234" s="48"/>
      <c r="B234" s="25"/>
      <c r="C234" s="25"/>
      <c r="D234" s="18"/>
      <c r="E234" s="28"/>
      <c r="F234" s="39"/>
      <c r="G234" s="40"/>
      <c r="H234" s="33"/>
      <c r="I234" s="15"/>
      <c r="J234" s="15"/>
      <c r="K234" s="6"/>
      <c r="L234" s="40"/>
      <c r="M234" s="33"/>
      <c r="N234" s="5"/>
      <c r="O234" s="5"/>
      <c r="P234" s="30"/>
      <c r="Q234" s="26"/>
      <c r="R234" s="26"/>
      <c r="S234" s="30"/>
      <c r="T234" s="27"/>
    </row>
    <row r="235" spans="1:20" ht="16.5">
      <c r="A235" s="48"/>
      <c r="B235" s="25"/>
      <c r="C235" s="25"/>
      <c r="D235" s="18"/>
      <c r="E235" s="28"/>
      <c r="F235" s="39"/>
      <c r="G235" s="40"/>
      <c r="H235" s="25"/>
      <c r="I235" s="15"/>
      <c r="J235" s="15"/>
      <c r="K235" s="6"/>
      <c r="L235" s="40"/>
      <c r="M235" s="25"/>
      <c r="N235" s="5"/>
      <c r="O235" s="15"/>
      <c r="P235" s="30"/>
      <c r="Q235" s="26"/>
      <c r="R235" s="26"/>
      <c r="S235" s="30"/>
      <c r="T235" s="27"/>
    </row>
    <row r="236" spans="1:19" ht="16.5">
      <c r="A236" s="48"/>
      <c r="B236" s="25"/>
      <c r="C236" s="25"/>
      <c r="D236" s="18"/>
      <c r="E236" s="28"/>
      <c r="F236" s="39"/>
      <c r="G236" s="40"/>
      <c r="H236" s="33"/>
      <c r="I236" s="15"/>
      <c r="J236" s="15"/>
      <c r="K236" s="6"/>
      <c r="L236" s="40"/>
      <c r="M236" s="33"/>
      <c r="N236" s="5"/>
      <c r="O236" s="5"/>
      <c r="P236" s="30"/>
      <c r="Q236" s="26"/>
      <c r="R236" s="26"/>
      <c r="S236" s="30"/>
    </row>
    <row r="237" spans="1:20" ht="16.5">
      <c r="A237" s="48"/>
      <c r="B237" s="25"/>
      <c r="C237" s="25"/>
      <c r="D237" s="18"/>
      <c r="E237" s="28"/>
      <c r="F237" s="39"/>
      <c r="G237" s="40"/>
      <c r="H237" s="32"/>
      <c r="I237" s="15"/>
      <c r="J237" s="15"/>
      <c r="K237" s="6"/>
      <c r="L237" s="40"/>
      <c r="M237" s="32"/>
      <c r="N237" s="5"/>
      <c r="O237" s="15"/>
      <c r="P237" s="30"/>
      <c r="Q237" s="26"/>
      <c r="R237" s="26"/>
      <c r="S237" s="30"/>
      <c r="T237" s="27"/>
    </row>
    <row r="238" spans="1:20" ht="16.5">
      <c r="A238" s="48"/>
      <c r="B238" s="25"/>
      <c r="C238" s="25"/>
      <c r="D238" s="18"/>
      <c r="E238" s="28"/>
      <c r="F238" s="39"/>
      <c r="G238" s="40"/>
      <c r="H238" s="33"/>
      <c r="I238" s="15"/>
      <c r="J238" s="15"/>
      <c r="K238" s="6"/>
      <c r="L238" s="40"/>
      <c r="M238" s="33"/>
      <c r="N238" s="5"/>
      <c r="O238" s="5"/>
      <c r="P238" s="30"/>
      <c r="Q238" s="26"/>
      <c r="R238" s="26"/>
      <c r="S238" s="30"/>
      <c r="T238" s="27"/>
    </row>
    <row r="239" spans="1:20" ht="16.5">
      <c r="A239" s="48"/>
      <c r="B239" s="25"/>
      <c r="C239" s="25"/>
      <c r="D239" s="18"/>
      <c r="E239" s="28"/>
      <c r="F239" s="39"/>
      <c r="G239" s="40"/>
      <c r="H239" s="33"/>
      <c r="I239" s="15"/>
      <c r="J239" s="15"/>
      <c r="K239" s="6"/>
      <c r="L239" s="40"/>
      <c r="M239" s="33"/>
      <c r="N239" s="5"/>
      <c r="O239" s="5"/>
      <c r="P239" s="30"/>
      <c r="Q239" s="26"/>
      <c r="R239" s="26"/>
      <c r="S239" s="30"/>
      <c r="T239" s="27"/>
    </row>
    <row r="240" spans="1:20" ht="16.5">
      <c r="A240" s="48"/>
      <c r="B240" s="25"/>
      <c r="C240" s="25"/>
      <c r="D240" s="18"/>
      <c r="E240" s="28"/>
      <c r="F240" s="39"/>
      <c r="G240" s="40"/>
      <c r="H240" s="33"/>
      <c r="I240" s="15"/>
      <c r="J240" s="15"/>
      <c r="K240" s="6"/>
      <c r="L240" s="40"/>
      <c r="M240" s="33"/>
      <c r="N240" s="5"/>
      <c r="O240" s="5"/>
      <c r="P240" s="30"/>
      <c r="Q240" s="26"/>
      <c r="R240" s="26"/>
      <c r="S240" s="30"/>
      <c r="T240" s="27"/>
    </row>
    <row r="241" spans="1:19" ht="16.5">
      <c r="A241" s="48"/>
      <c r="B241" s="25"/>
      <c r="C241" s="25"/>
      <c r="D241" s="18"/>
      <c r="E241" s="28"/>
      <c r="F241" s="39"/>
      <c r="G241" s="40"/>
      <c r="H241" s="33"/>
      <c r="I241" s="15"/>
      <c r="J241" s="15"/>
      <c r="K241" s="6"/>
      <c r="L241" s="40"/>
      <c r="M241" s="33"/>
      <c r="N241" s="5"/>
      <c r="O241" s="5"/>
      <c r="P241" s="30"/>
      <c r="Q241" s="26"/>
      <c r="R241" s="26"/>
      <c r="S241" s="30"/>
    </row>
    <row r="242" spans="1:19" ht="16.5">
      <c r="A242" s="48"/>
      <c r="B242" s="25"/>
      <c r="C242" s="25"/>
      <c r="D242" s="18"/>
      <c r="E242" s="28"/>
      <c r="F242" s="39"/>
      <c r="G242" s="40"/>
      <c r="H242" s="32"/>
      <c r="I242" s="15"/>
      <c r="J242" s="15"/>
      <c r="K242" s="6"/>
      <c r="L242" s="40"/>
      <c r="M242" s="32"/>
      <c r="N242" s="5"/>
      <c r="O242" s="5"/>
      <c r="P242" s="30"/>
      <c r="Q242" s="26"/>
      <c r="R242" s="26"/>
      <c r="S242" s="30"/>
    </row>
    <row r="243" spans="1:20" ht="16.5">
      <c r="A243" s="48"/>
      <c r="B243" s="25"/>
      <c r="C243" s="25"/>
      <c r="D243" s="18"/>
      <c r="E243" s="28"/>
      <c r="F243" s="39"/>
      <c r="G243" s="40"/>
      <c r="H243" s="33"/>
      <c r="I243" s="15"/>
      <c r="J243" s="15"/>
      <c r="K243" s="6"/>
      <c r="L243" s="40"/>
      <c r="M243" s="33"/>
      <c r="N243" s="45"/>
      <c r="O243" s="5"/>
      <c r="P243" s="30"/>
      <c r="Q243" s="26"/>
      <c r="R243" s="26"/>
      <c r="S243" s="30"/>
      <c r="T243" s="27"/>
    </row>
    <row r="244" spans="1:20" ht="16.5">
      <c r="A244" s="48"/>
      <c r="B244" s="25"/>
      <c r="C244" s="25"/>
      <c r="D244" s="18"/>
      <c r="E244" s="28"/>
      <c r="F244" s="39"/>
      <c r="G244" s="40"/>
      <c r="H244" s="33"/>
      <c r="I244" s="15"/>
      <c r="J244" s="15"/>
      <c r="K244" s="6"/>
      <c r="L244" s="40"/>
      <c r="M244" s="33"/>
      <c r="N244" s="5"/>
      <c r="O244" s="5"/>
      <c r="P244" s="30"/>
      <c r="Q244" s="26"/>
      <c r="R244" s="26"/>
      <c r="S244" s="30"/>
      <c r="T244" s="27"/>
    </row>
    <row r="245" spans="1:20" ht="27" customHeight="1">
      <c r="A245" s="48"/>
      <c r="B245" s="25"/>
      <c r="C245" s="25"/>
      <c r="D245" s="18"/>
      <c r="E245" s="28"/>
      <c r="F245" s="39"/>
      <c r="G245" s="40"/>
      <c r="H245" s="33"/>
      <c r="I245" s="15"/>
      <c r="J245" s="5"/>
      <c r="K245" s="6"/>
      <c r="L245" s="40"/>
      <c r="M245" s="33"/>
      <c r="N245" s="5"/>
      <c r="O245" s="5"/>
      <c r="P245" s="30"/>
      <c r="Q245" s="26"/>
      <c r="R245" s="26"/>
      <c r="S245" s="30"/>
      <c r="T245" s="27"/>
    </row>
    <row r="246" spans="1:20" ht="16.5">
      <c r="A246" s="48"/>
      <c r="B246" s="25"/>
      <c r="C246" s="25"/>
      <c r="D246" s="18"/>
      <c r="E246" s="28"/>
      <c r="F246" s="39"/>
      <c r="G246" s="40"/>
      <c r="H246" s="33"/>
      <c r="I246" s="15"/>
      <c r="J246" s="15"/>
      <c r="K246" s="6"/>
      <c r="L246" s="40"/>
      <c r="M246" s="33"/>
      <c r="N246" s="5"/>
      <c r="O246" s="5"/>
      <c r="P246" s="30"/>
      <c r="Q246" s="26"/>
      <c r="R246" s="26"/>
      <c r="S246" s="30"/>
      <c r="T246" s="27"/>
    </row>
    <row r="247" spans="1:20" ht="16.5">
      <c r="A247" s="48"/>
      <c r="B247" s="25"/>
      <c r="C247" s="25"/>
      <c r="D247" s="18"/>
      <c r="E247" s="28"/>
      <c r="F247" s="39"/>
      <c r="G247" s="40"/>
      <c r="H247" s="32"/>
      <c r="I247" s="15"/>
      <c r="J247" s="15"/>
      <c r="K247" s="6"/>
      <c r="L247" s="40"/>
      <c r="M247" s="32"/>
      <c r="N247" s="5"/>
      <c r="O247" s="5"/>
      <c r="P247" s="30"/>
      <c r="Q247" s="26"/>
      <c r="R247" s="26"/>
      <c r="S247" s="30"/>
      <c r="T247" s="27"/>
    </row>
    <row r="248" spans="1:19" ht="16.5">
      <c r="A248" s="48"/>
      <c r="B248" s="25"/>
      <c r="C248" s="25"/>
      <c r="D248" s="18"/>
      <c r="E248" s="28"/>
      <c r="F248" s="39"/>
      <c r="G248" s="40"/>
      <c r="H248" s="15"/>
      <c r="I248" s="15"/>
      <c r="J248" s="15"/>
      <c r="K248" s="6"/>
      <c r="L248" s="40"/>
      <c r="M248" s="15"/>
      <c r="N248" s="5"/>
      <c r="O248" s="15"/>
      <c r="P248" s="30"/>
      <c r="Q248" s="26"/>
      <c r="R248" s="26"/>
      <c r="S248" s="30"/>
    </row>
    <row r="249" spans="1:19" ht="16.5">
      <c r="A249" s="48"/>
      <c r="B249" s="25"/>
      <c r="C249" s="25"/>
      <c r="D249" s="18"/>
      <c r="E249" s="28"/>
      <c r="F249" s="39"/>
      <c r="G249" s="40"/>
      <c r="H249" s="15"/>
      <c r="I249" s="15"/>
      <c r="J249" s="15"/>
      <c r="K249" s="6"/>
      <c r="L249" s="40"/>
      <c r="M249" s="15"/>
      <c r="N249" s="5"/>
      <c r="O249" s="15"/>
      <c r="P249" s="30"/>
      <c r="Q249" s="26"/>
      <c r="R249" s="26"/>
      <c r="S249" s="46"/>
    </row>
    <row r="250" spans="1:19" ht="16.5">
      <c r="A250" s="48"/>
      <c r="B250" s="25"/>
      <c r="C250" s="25"/>
      <c r="D250" s="18"/>
      <c r="E250" s="28"/>
      <c r="F250" s="39"/>
      <c r="G250" s="40"/>
      <c r="H250" s="15"/>
      <c r="I250" s="15"/>
      <c r="J250" s="15"/>
      <c r="K250" s="6"/>
      <c r="L250" s="40"/>
      <c r="M250" s="15"/>
      <c r="N250" s="5"/>
      <c r="O250" s="15"/>
      <c r="P250" s="30"/>
      <c r="Q250" s="26"/>
      <c r="R250" s="26"/>
      <c r="S250" s="46"/>
    </row>
    <row r="251" spans="1:19" ht="16.5">
      <c r="A251" s="48"/>
      <c r="B251" s="25"/>
      <c r="C251" s="25"/>
      <c r="D251" s="18"/>
      <c r="E251" s="28"/>
      <c r="F251" s="39"/>
      <c r="G251" s="40"/>
      <c r="H251" s="15"/>
      <c r="I251" s="15"/>
      <c r="J251" s="15"/>
      <c r="K251" s="6"/>
      <c r="L251" s="40"/>
      <c r="M251" s="15"/>
      <c r="N251" s="15"/>
      <c r="O251" s="15"/>
      <c r="P251" s="30"/>
      <c r="Q251" s="26"/>
      <c r="R251" s="26"/>
      <c r="S251" s="46"/>
    </row>
    <row r="252" spans="1:19" ht="16.5">
      <c r="A252" s="48"/>
      <c r="B252" s="25"/>
      <c r="C252" s="25"/>
      <c r="D252" s="18"/>
      <c r="E252" s="28"/>
      <c r="F252" s="39"/>
      <c r="G252" s="40"/>
      <c r="H252" s="50"/>
      <c r="I252" s="15"/>
      <c r="J252" s="15"/>
      <c r="K252" s="6"/>
      <c r="L252" s="40"/>
      <c r="M252" s="15"/>
      <c r="N252" s="15"/>
      <c r="O252" s="15"/>
      <c r="P252" s="30"/>
      <c r="Q252" s="26"/>
      <c r="R252" s="26"/>
      <c r="S252" s="46"/>
    </row>
    <row r="253" spans="1:19" ht="16.5">
      <c r="A253" s="48"/>
      <c r="B253" s="25"/>
      <c r="C253" s="25"/>
      <c r="D253" s="18"/>
      <c r="E253" s="28"/>
      <c r="F253" s="39"/>
      <c r="G253" s="40"/>
      <c r="H253" s="32"/>
      <c r="I253" s="15"/>
      <c r="J253" s="15"/>
      <c r="K253" s="6"/>
      <c r="L253" s="40"/>
      <c r="M253" s="32"/>
      <c r="N253" s="15"/>
      <c r="O253" s="15"/>
      <c r="P253" s="30"/>
      <c r="Q253" s="26"/>
      <c r="R253" s="26"/>
      <c r="S253" s="46"/>
    </row>
    <row r="254" spans="1:19" ht="16.5">
      <c r="A254" s="48"/>
      <c r="B254" s="25"/>
      <c r="C254" s="25"/>
      <c r="D254" s="18"/>
      <c r="E254" s="28"/>
      <c r="F254" s="39"/>
      <c r="G254" s="40"/>
      <c r="H254" s="33"/>
      <c r="I254" s="15"/>
      <c r="J254" s="15"/>
      <c r="K254" s="6"/>
      <c r="L254" s="40"/>
      <c r="M254" s="33"/>
      <c r="N254" s="5"/>
      <c r="O254" s="5"/>
      <c r="P254" s="30"/>
      <c r="Q254" s="26"/>
      <c r="R254" s="26"/>
      <c r="S254" s="30"/>
    </row>
    <row r="255" spans="1:19" ht="16.5">
      <c r="A255" s="48"/>
      <c r="B255" s="25"/>
      <c r="C255" s="25"/>
      <c r="D255" s="18"/>
      <c r="E255" s="28"/>
      <c r="F255" s="39"/>
      <c r="G255" s="40"/>
      <c r="H255" s="33"/>
      <c r="I255" s="15"/>
      <c r="J255" s="15"/>
      <c r="K255" s="6"/>
      <c r="L255" s="40"/>
      <c r="M255" s="33"/>
      <c r="N255" s="5"/>
      <c r="O255" s="5"/>
      <c r="P255" s="30"/>
      <c r="Q255" s="26"/>
      <c r="R255" s="26"/>
      <c r="S255" s="30"/>
    </row>
    <row r="256" spans="1:19" ht="16.5">
      <c r="A256" s="48"/>
      <c r="B256" s="25"/>
      <c r="C256" s="25"/>
      <c r="D256" s="18"/>
      <c r="E256" s="28"/>
      <c r="F256" s="39"/>
      <c r="G256" s="40"/>
      <c r="H256" s="25"/>
      <c r="I256" s="15"/>
      <c r="J256" s="15"/>
      <c r="K256" s="6"/>
      <c r="L256" s="40"/>
      <c r="M256" s="25"/>
      <c r="N256" s="5"/>
      <c r="O256" s="5"/>
      <c r="P256" s="30"/>
      <c r="Q256" s="26"/>
      <c r="R256" s="26"/>
      <c r="S256" s="30"/>
    </row>
    <row r="257" spans="1:20" ht="16.5">
      <c r="A257" s="48"/>
      <c r="B257" s="25"/>
      <c r="C257" s="25"/>
      <c r="D257" s="18"/>
      <c r="E257" s="28"/>
      <c r="F257" s="39"/>
      <c r="G257" s="40"/>
      <c r="H257" s="25"/>
      <c r="I257" s="15"/>
      <c r="J257" s="15"/>
      <c r="K257" s="6"/>
      <c r="L257" s="40"/>
      <c r="M257" s="25"/>
      <c r="N257" s="5"/>
      <c r="O257" s="5"/>
      <c r="P257" s="30"/>
      <c r="Q257" s="26"/>
      <c r="R257" s="26"/>
      <c r="S257" s="30"/>
      <c r="T257" s="27"/>
    </row>
    <row r="258" spans="1:20" ht="16.5">
      <c r="A258" s="48"/>
      <c r="B258" s="25"/>
      <c r="C258" s="25"/>
      <c r="D258" s="18"/>
      <c r="E258" s="28"/>
      <c r="F258" s="39"/>
      <c r="G258" s="40"/>
      <c r="H258" s="25"/>
      <c r="I258" s="15"/>
      <c r="J258" s="15"/>
      <c r="K258" s="6"/>
      <c r="L258" s="40"/>
      <c r="M258" s="25"/>
      <c r="N258" s="5"/>
      <c r="O258" s="15"/>
      <c r="P258" s="30"/>
      <c r="Q258" s="26"/>
      <c r="R258" s="26"/>
      <c r="S258" s="30"/>
      <c r="T258" s="27"/>
    </row>
    <row r="259" spans="1:19" ht="16.5">
      <c r="A259" s="48"/>
      <c r="B259" s="25"/>
      <c r="C259" s="25"/>
      <c r="D259" s="18"/>
      <c r="E259" s="28"/>
      <c r="F259" s="39"/>
      <c r="G259" s="40"/>
      <c r="H259" s="33"/>
      <c r="I259" s="15"/>
      <c r="J259" s="15"/>
      <c r="K259" s="6"/>
      <c r="L259" s="40"/>
      <c r="M259" s="33"/>
      <c r="N259" s="5"/>
      <c r="O259" s="5"/>
      <c r="P259" s="30"/>
      <c r="Q259" s="26"/>
      <c r="R259" s="26"/>
      <c r="S259" s="30"/>
    </row>
    <row r="260" spans="1:20" ht="16.5">
      <c r="A260" s="48"/>
      <c r="B260" s="25"/>
      <c r="C260" s="25"/>
      <c r="D260" s="18"/>
      <c r="E260" s="28"/>
      <c r="F260" s="39"/>
      <c r="G260" s="40"/>
      <c r="H260" s="31"/>
      <c r="I260" s="15"/>
      <c r="J260" s="15"/>
      <c r="K260" s="6"/>
      <c r="L260" s="40"/>
      <c r="M260" s="31"/>
      <c r="N260" s="5"/>
      <c r="O260" s="5"/>
      <c r="P260" s="30"/>
      <c r="Q260" s="26"/>
      <c r="R260" s="26"/>
      <c r="S260" s="30"/>
      <c r="T260" s="27"/>
    </row>
    <row r="261" spans="1:19" ht="16.5">
      <c r="A261" s="48"/>
      <c r="B261" s="25"/>
      <c r="C261" s="25"/>
      <c r="D261" s="18"/>
      <c r="E261" s="28"/>
      <c r="F261" s="39"/>
      <c r="G261" s="40"/>
      <c r="H261" s="32"/>
      <c r="I261" s="15"/>
      <c r="J261" s="15"/>
      <c r="K261" s="6"/>
      <c r="L261" s="40"/>
      <c r="M261" s="32"/>
      <c r="N261" s="5"/>
      <c r="O261" s="5"/>
      <c r="P261" s="30"/>
      <c r="Q261" s="26"/>
      <c r="R261" s="26"/>
      <c r="S261" s="30"/>
    </row>
    <row r="262" spans="1:19" ht="16.5">
      <c r="A262" s="48"/>
      <c r="B262" s="25"/>
      <c r="C262" s="25"/>
      <c r="D262" s="18"/>
      <c r="E262" s="28"/>
      <c r="F262" s="39"/>
      <c r="G262" s="40"/>
      <c r="H262" s="25"/>
      <c r="I262" s="15"/>
      <c r="J262" s="5"/>
      <c r="K262" s="6"/>
      <c r="L262" s="40"/>
      <c r="M262" s="25"/>
      <c r="N262" s="5"/>
      <c r="O262" s="5"/>
      <c r="P262" s="30"/>
      <c r="Q262" s="26"/>
      <c r="R262" s="26"/>
      <c r="S262" s="46"/>
    </row>
    <row r="263" spans="1:19" ht="27" customHeight="1">
      <c r="A263" s="48"/>
      <c r="B263" s="25"/>
      <c r="C263" s="25"/>
      <c r="D263" s="18"/>
      <c r="E263" s="28"/>
      <c r="F263" s="39"/>
      <c r="G263" s="40"/>
      <c r="H263" s="32"/>
      <c r="I263" s="15"/>
      <c r="J263" s="5"/>
      <c r="K263" s="6"/>
      <c r="L263" s="40"/>
      <c r="M263" s="32"/>
      <c r="N263" s="5"/>
      <c r="O263" s="5"/>
      <c r="P263" s="30"/>
      <c r="Q263" s="26"/>
      <c r="R263" s="26"/>
      <c r="S263" s="30"/>
    </row>
    <row r="264" spans="1:19" ht="16.5">
      <c r="A264" s="48"/>
      <c r="B264" s="25"/>
      <c r="C264" s="25"/>
      <c r="D264" s="18"/>
      <c r="E264" s="28"/>
      <c r="F264" s="39"/>
      <c r="G264" s="40"/>
      <c r="H264" s="32"/>
      <c r="I264" s="15"/>
      <c r="J264" s="5"/>
      <c r="K264" s="6"/>
      <c r="L264" s="40"/>
      <c r="M264" s="32"/>
      <c r="N264" s="5"/>
      <c r="O264" s="5"/>
      <c r="P264" s="30"/>
      <c r="Q264" s="26"/>
      <c r="R264" s="26"/>
      <c r="S264" s="46"/>
    </row>
    <row r="265" spans="1:19" ht="16.5">
      <c r="A265" s="48"/>
      <c r="B265" s="25"/>
      <c r="C265" s="25"/>
      <c r="D265" s="18"/>
      <c r="E265" s="28"/>
      <c r="F265" s="39"/>
      <c r="G265" s="40"/>
      <c r="H265" s="25"/>
      <c r="I265" s="15"/>
      <c r="J265" s="5"/>
      <c r="K265" s="6"/>
      <c r="L265" s="40"/>
      <c r="M265" s="25"/>
      <c r="N265" s="5"/>
      <c r="O265" s="5"/>
      <c r="P265" s="30"/>
      <c r="Q265" s="26"/>
      <c r="R265" s="26"/>
      <c r="S265" s="46"/>
    </row>
    <row r="266" spans="1:19" ht="16.5">
      <c r="A266" s="48"/>
      <c r="B266" s="25"/>
      <c r="C266" s="25"/>
      <c r="D266" s="18"/>
      <c r="E266" s="28"/>
      <c r="F266" s="39"/>
      <c r="G266" s="40"/>
      <c r="H266" s="25"/>
      <c r="I266" s="15"/>
      <c r="J266" s="5"/>
      <c r="K266" s="6"/>
      <c r="L266" s="40"/>
      <c r="M266" s="25"/>
      <c r="N266" s="5"/>
      <c r="O266" s="5"/>
      <c r="P266" s="30"/>
      <c r="Q266" s="26"/>
      <c r="R266" s="26"/>
      <c r="S266" s="30"/>
    </row>
    <row r="267" spans="1:20" ht="16.5">
      <c r="A267" s="48"/>
      <c r="B267" s="25"/>
      <c r="C267" s="25"/>
      <c r="D267" s="18"/>
      <c r="E267" s="28"/>
      <c r="F267" s="39"/>
      <c r="G267" s="40"/>
      <c r="H267" s="32"/>
      <c r="I267" s="15"/>
      <c r="J267" s="5"/>
      <c r="K267" s="6"/>
      <c r="L267" s="40"/>
      <c r="M267" s="32"/>
      <c r="N267" s="5"/>
      <c r="O267" s="5"/>
      <c r="P267" s="30"/>
      <c r="Q267" s="26"/>
      <c r="R267" s="26"/>
      <c r="S267" s="30"/>
      <c r="T267" s="27"/>
    </row>
    <row r="268" spans="1:19" ht="16.5">
      <c r="A268" s="48"/>
      <c r="B268" s="25"/>
      <c r="C268" s="25"/>
      <c r="D268" s="18"/>
      <c r="E268" s="28"/>
      <c r="F268" s="39"/>
      <c r="G268" s="40"/>
      <c r="H268" s="32"/>
      <c r="I268" s="15"/>
      <c r="J268" s="5"/>
      <c r="K268" s="6"/>
      <c r="L268" s="40"/>
      <c r="M268" s="32"/>
      <c r="N268" s="5"/>
      <c r="O268" s="5"/>
      <c r="P268" s="30"/>
      <c r="Q268" s="26"/>
      <c r="R268" s="26"/>
      <c r="S268" s="30"/>
    </row>
    <row r="269" spans="1:20" ht="16.5">
      <c r="A269" s="48"/>
      <c r="B269" s="25"/>
      <c r="C269" s="25"/>
      <c r="D269" s="18"/>
      <c r="E269" s="28"/>
      <c r="F269" s="39"/>
      <c r="G269" s="40"/>
      <c r="H269" s="32"/>
      <c r="I269" s="15"/>
      <c r="J269" s="5"/>
      <c r="K269" s="6"/>
      <c r="L269" s="40"/>
      <c r="M269" s="32"/>
      <c r="N269" s="5"/>
      <c r="O269" s="5"/>
      <c r="P269" s="30"/>
      <c r="Q269" s="26"/>
      <c r="R269" s="26"/>
      <c r="S269" s="30"/>
      <c r="T269" s="27"/>
    </row>
    <row r="270" spans="1:20" ht="16.5">
      <c r="A270" s="48"/>
      <c r="B270" s="25"/>
      <c r="C270" s="25"/>
      <c r="D270" s="18"/>
      <c r="E270" s="28"/>
      <c r="F270" s="39"/>
      <c r="G270" s="40"/>
      <c r="H270" s="25"/>
      <c r="I270" s="15"/>
      <c r="J270" s="5"/>
      <c r="K270" s="6"/>
      <c r="L270" s="40"/>
      <c r="M270" s="25"/>
      <c r="N270" s="5"/>
      <c r="O270" s="5"/>
      <c r="P270" s="30"/>
      <c r="Q270" s="26"/>
      <c r="R270" s="26"/>
      <c r="S270" s="30"/>
      <c r="T270" s="27"/>
    </row>
    <row r="271" spans="1:19" ht="16.5">
      <c r="A271" s="48"/>
      <c r="B271" s="25"/>
      <c r="C271" s="25"/>
      <c r="D271" s="18"/>
      <c r="E271" s="28"/>
      <c r="F271" s="39"/>
      <c r="G271" s="40"/>
      <c r="H271" s="33"/>
      <c r="I271" s="15"/>
      <c r="J271" s="5"/>
      <c r="K271" s="6"/>
      <c r="L271" s="40"/>
      <c r="M271" s="33"/>
      <c r="N271" s="5"/>
      <c r="O271" s="5"/>
      <c r="P271" s="30"/>
      <c r="Q271" s="26"/>
      <c r="R271" s="26"/>
      <c r="S271" s="30"/>
    </row>
    <row r="272" spans="1:19" ht="16.5">
      <c r="A272" s="48"/>
      <c r="B272" s="25"/>
      <c r="C272" s="25"/>
      <c r="D272" s="18"/>
      <c r="E272" s="28"/>
      <c r="F272" s="39"/>
      <c r="G272" s="40"/>
      <c r="H272" s="25"/>
      <c r="I272" s="15"/>
      <c r="J272" s="5"/>
      <c r="K272" s="6"/>
      <c r="L272" s="40"/>
      <c r="M272" s="25"/>
      <c r="N272" s="5"/>
      <c r="O272" s="5"/>
      <c r="P272" s="30"/>
      <c r="Q272" s="26"/>
      <c r="R272" s="26"/>
      <c r="S272" s="46"/>
    </row>
    <row r="273" spans="1:20" ht="16.5">
      <c r="A273" s="48"/>
      <c r="B273" s="25"/>
      <c r="C273" s="25"/>
      <c r="D273" s="18"/>
      <c r="E273" s="28"/>
      <c r="F273" s="39"/>
      <c r="G273" s="40"/>
      <c r="H273" s="31"/>
      <c r="I273" s="15"/>
      <c r="J273" s="5"/>
      <c r="K273" s="6"/>
      <c r="L273" s="40"/>
      <c r="M273" s="31"/>
      <c r="N273" s="5"/>
      <c r="O273" s="5"/>
      <c r="P273" s="30"/>
      <c r="Q273" s="26"/>
      <c r="R273" s="26"/>
      <c r="S273" s="30"/>
      <c r="T273" s="27"/>
    </row>
    <row r="274" spans="1:19" ht="16.5">
      <c r="A274" s="48"/>
      <c r="B274" s="25"/>
      <c r="C274" s="25"/>
      <c r="D274" s="18"/>
      <c r="E274" s="28"/>
      <c r="F274" s="39"/>
      <c r="G274" s="40"/>
      <c r="H274" s="32"/>
      <c r="I274" s="15"/>
      <c r="J274" s="5"/>
      <c r="K274" s="6"/>
      <c r="L274" s="40"/>
      <c r="M274" s="32"/>
      <c r="N274" s="5"/>
      <c r="O274" s="5"/>
      <c r="P274" s="30"/>
      <c r="Q274" s="26"/>
      <c r="R274" s="26"/>
      <c r="S274" s="30"/>
    </row>
    <row r="275" spans="1:20" ht="16.5">
      <c r="A275" s="48"/>
      <c r="B275" s="25"/>
      <c r="C275" s="25"/>
      <c r="D275" s="18"/>
      <c r="E275" s="28"/>
      <c r="F275" s="39"/>
      <c r="G275" s="40"/>
      <c r="H275" s="32"/>
      <c r="I275" s="15"/>
      <c r="J275" s="5"/>
      <c r="K275" s="6"/>
      <c r="L275" s="40"/>
      <c r="M275" s="32"/>
      <c r="N275" s="5"/>
      <c r="O275" s="5"/>
      <c r="P275" s="30"/>
      <c r="Q275" s="26"/>
      <c r="R275" s="26"/>
      <c r="S275" s="30"/>
      <c r="T275" s="27"/>
    </row>
    <row r="276" spans="1:19" ht="16.5">
      <c r="A276" s="48"/>
      <c r="B276" s="25"/>
      <c r="C276" s="25"/>
      <c r="D276" s="18"/>
      <c r="E276" s="28"/>
      <c r="F276" s="39"/>
      <c r="G276" s="40"/>
      <c r="H276" s="25"/>
      <c r="I276" s="15"/>
      <c r="J276" s="5"/>
      <c r="K276" s="6"/>
      <c r="L276" s="40"/>
      <c r="M276" s="25"/>
      <c r="N276" s="5"/>
      <c r="O276" s="5"/>
      <c r="P276" s="30"/>
      <c r="Q276" s="26"/>
      <c r="R276" s="26"/>
      <c r="S276" s="30"/>
    </row>
    <row r="277" spans="1:19" ht="27" customHeight="1">
      <c r="A277" s="48"/>
      <c r="B277" s="25"/>
      <c r="C277" s="25"/>
      <c r="D277" s="18"/>
      <c r="E277" s="28"/>
      <c r="F277" s="39"/>
      <c r="G277" s="40"/>
      <c r="H277" s="32"/>
      <c r="I277" s="15"/>
      <c r="J277" s="5"/>
      <c r="K277" s="6"/>
      <c r="L277" s="40"/>
      <c r="M277" s="32"/>
      <c r="N277" s="5"/>
      <c r="O277" s="5"/>
      <c r="P277" s="30"/>
      <c r="Q277" s="26"/>
      <c r="R277" s="26"/>
      <c r="S277" s="30"/>
    </row>
    <row r="278" spans="1:19" ht="16.5">
      <c r="A278" s="48"/>
      <c r="B278" s="25"/>
      <c r="C278" s="25"/>
      <c r="D278" s="18"/>
      <c r="E278" s="28"/>
      <c r="F278" s="39"/>
      <c r="G278" s="40"/>
      <c r="H278" s="32"/>
      <c r="I278" s="15"/>
      <c r="J278" s="5"/>
      <c r="K278" s="6"/>
      <c r="L278" s="40"/>
      <c r="M278" s="32"/>
      <c r="N278" s="5"/>
      <c r="O278" s="5"/>
      <c r="P278" s="30"/>
      <c r="Q278" s="26"/>
      <c r="R278" s="26"/>
      <c r="S278" s="30"/>
    </row>
    <row r="279" spans="1:20" ht="16.5">
      <c r="A279" s="48"/>
      <c r="B279" s="25"/>
      <c r="C279" s="25"/>
      <c r="D279" s="18"/>
      <c r="E279" s="28"/>
      <c r="F279" s="39"/>
      <c r="G279" s="40"/>
      <c r="H279" s="33"/>
      <c r="I279" s="15"/>
      <c r="J279" s="5"/>
      <c r="K279" s="6"/>
      <c r="L279" s="40"/>
      <c r="M279" s="33"/>
      <c r="N279" s="5"/>
      <c r="O279" s="5"/>
      <c r="P279" s="30"/>
      <c r="Q279" s="26"/>
      <c r="R279" s="26"/>
      <c r="S279" s="46"/>
      <c r="T279" s="27"/>
    </row>
    <row r="280" spans="1:20" ht="16.5">
      <c r="A280" s="48"/>
      <c r="B280" s="25"/>
      <c r="C280" s="25"/>
      <c r="D280" s="18"/>
      <c r="E280" s="28"/>
      <c r="F280" s="39"/>
      <c r="G280" s="40"/>
      <c r="H280" s="33"/>
      <c r="I280" s="15"/>
      <c r="J280" s="15"/>
      <c r="K280" s="6"/>
      <c r="L280" s="40"/>
      <c r="M280" s="33"/>
      <c r="N280" s="5"/>
      <c r="O280" s="5"/>
      <c r="P280" s="30"/>
      <c r="Q280" s="26"/>
      <c r="R280" s="26"/>
      <c r="S280" s="30"/>
      <c r="T280" s="27"/>
    </row>
    <row r="281" spans="1:20" ht="16.5">
      <c r="A281" s="48"/>
      <c r="B281" s="25"/>
      <c r="C281" s="25"/>
      <c r="D281" s="18"/>
      <c r="E281" s="28"/>
      <c r="F281" s="39"/>
      <c r="G281" s="40"/>
      <c r="H281" s="33"/>
      <c r="I281" s="15"/>
      <c r="J281" s="15"/>
      <c r="K281" s="6"/>
      <c r="L281" s="40"/>
      <c r="M281" s="33"/>
      <c r="N281" s="5"/>
      <c r="O281" s="15"/>
      <c r="P281" s="30"/>
      <c r="Q281" s="26"/>
      <c r="R281" s="26"/>
      <c r="S281" s="30"/>
      <c r="T281" s="27"/>
    </row>
    <row r="282" spans="1:20" ht="25.5" customHeight="1">
      <c r="A282" s="48"/>
      <c r="B282" s="25"/>
      <c r="C282" s="25"/>
      <c r="D282" s="18"/>
      <c r="E282" s="28"/>
      <c r="F282" s="39"/>
      <c r="G282" s="40"/>
      <c r="H282" s="33"/>
      <c r="I282" s="15"/>
      <c r="J282" s="15"/>
      <c r="K282" s="6"/>
      <c r="L282" s="40"/>
      <c r="M282" s="33"/>
      <c r="N282" s="5"/>
      <c r="O282" s="15"/>
      <c r="P282" s="30"/>
      <c r="Q282" s="26"/>
      <c r="R282" s="26"/>
      <c r="S282" s="30"/>
      <c r="T282" s="27"/>
    </row>
    <row r="283" spans="1:20" ht="16.5">
      <c r="A283" s="48"/>
      <c r="B283" s="25"/>
      <c r="C283" s="25"/>
      <c r="D283" s="18"/>
      <c r="E283" s="28"/>
      <c r="F283" s="39"/>
      <c r="G283" s="40"/>
      <c r="H283" s="33"/>
      <c r="I283" s="15"/>
      <c r="J283" s="5"/>
      <c r="K283" s="6"/>
      <c r="L283" s="40"/>
      <c r="M283" s="33"/>
      <c r="N283" s="5"/>
      <c r="O283" s="5"/>
      <c r="P283" s="30"/>
      <c r="Q283" s="26"/>
      <c r="R283" s="26"/>
      <c r="S283" s="30"/>
      <c r="T283" s="27"/>
    </row>
    <row r="284" spans="1:19" ht="16.5">
      <c r="A284" s="48"/>
      <c r="B284" s="25"/>
      <c r="C284" s="25"/>
      <c r="D284" s="18"/>
      <c r="E284" s="28"/>
      <c r="F284" s="39"/>
      <c r="G284" s="40"/>
      <c r="H284" s="33"/>
      <c r="I284" s="15"/>
      <c r="J284" s="5"/>
      <c r="K284" s="6"/>
      <c r="L284" s="40"/>
      <c r="M284" s="33"/>
      <c r="N284" s="5"/>
      <c r="O284" s="5"/>
      <c r="P284" s="30"/>
      <c r="Q284" s="26"/>
      <c r="R284" s="26"/>
      <c r="S284" s="30"/>
    </row>
    <row r="285" spans="1:20" ht="16.5">
      <c r="A285" s="48"/>
      <c r="B285" s="25"/>
      <c r="C285" s="25"/>
      <c r="D285" s="18"/>
      <c r="E285" s="28"/>
      <c r="F285" s="39"/>
      <c r="G285" s="40"/>
      <c r="H285" s="32"/>
      <c r="I285" s="15"/>
      <c r="J285" s="5"/>
      <c r="K285" s="6"/>
      <c r="L285" s="40"/>
      <c r="M285" s="32"/>
      <c r="N285" s="5"/>
      <c r="O285" s="5"/>
      <c r="P285" s="30"/>
      <c r="Q285" s="26"/>
      <c r="R285" s="26"/>
      <c r="S285" s="30"/>
      <c r="T285" s="27"/>
    </row>
    <row r="286" spans="1:20" ht="16.5">
      <c r="A286" s="48"/>
      <c r="B286" s="25"/>
      <c r="C286" s="25"/>
      <c r="D286" s="18"/>
      <c r="E286" s="28"/>
      <c r="F286" s="39"/>
      <c r="G286" s="40"/>
      <c r="H286" s="32"/>
      <c r="I286" s="15"/>
      <c r="J286" s="5"/>
      <c r="K286" s="6"/>
      <c r="L286" s="40"/>
      <c r="M286" s="32"/>
      <c r="N286" s="5"/>
      <c r="O286" s="5"/>
      <c r="P286" s="30"/>
      <c r="Q286" s="26"/>
      <c r="R286" s="26"/>
      <c r="S286" s="30"/>
      <c r="T286" s="27"/>
    </row>
    <row r="287" spans="1:19" ht="16.5">
      <c r="A287" s="48"/>
      <c r="B287" s="25"/>
      <c r="C287" s="25"/>
      <c r="D287" s="18"/>
      <c r="E287" s="28"/>
      <c r="F287" s="39"/>
      <c r="G287" s="40"/>
      <c r="H287" s="25"/>
      <c r="I287" s="15"/>
      <c r="J287" s="5"/>
      <c r="K287" s="6"/>
      <c r="L287" s="40"/>
      <c r="M287" s="25"/>
      <c r="N287" s="5"/>
      <c r="O287" s="5"/>
      <c r="P287" s="30"/>
      <c r="Q287" s="26"/>
      <c r="R287" s="26"/>
      <c r="S287" s="30"/>
    </row>
    <row r="288" spans="1:19" ht="16.5">
      <c r="A288" s="48"/>
      <c r="B288" s="25"/>
      <c r="C288" s="25"/>
      <c r="D288" s="18"/>
      <c r="E288" s="28"/>
      <c r="F288" s="39"/>
      <c r="G288" s="40"/>
      <c r="H288" s="25"/>
      <c r="I288" s="15"/>
      <c r="J288" s="5"/>
      <c r="K288" s="6"/>
      <c r="L288" s="40"/>
      <c r="M288" s="25"/>
      <c r="N288" s="5"/>
      <c r="O288" s="5"/>
      <c r="P288" s="30"/>
      <c r="Q288" s="26"/>
      <c r="R288" s="26"/>
      <c r="S288" s="30"/>
    </row>
    <row r="289" spans="1:19" ht="27" customHeight="1">
      <c r="A289" s="48"/>
      <c r="B289" s="25"/>
      <c r="C289" s="25"/>
      <c r="D289" s="18"/>
      <c r="E289" s="28"/>
      <c r="F289" s="39"/>
      <c r="G289" s="40"/>
      <c r="H289" s="32"/>
      <c r="I289" s="15"/>
      <c r="J289" s="5"/>
      <c r="K289" s="6"/>
      <c r="L289" s="40"/>
      <c r="M289" s="32"/>
      <c r="N289" s="5"/>
      <c r="O289" s="5"/>
      <c r="P289" s="30"/>
      <c r="Q289" s="26"/>
      <c r="R289" s="26"/>
      <c r="S289" s="30"/>
    </row>
    <row r="290" spans="1:19" ht="16.5">
      <c r="A290" s="48"/>
      <c r="B290" s="25"/>
      <c r="C290" s="25"/>
      <c r="D290" s="18"/>
      <c r="E290" s="28"/>
      <c r="F290" s="39"/>
      <c r="G290" s="40"/>
      <c r="H290" s="25"/>
      <c r="I290" s="15"/>
      <c r="J290" s="5"/>
      <c r="K290" s="6"/>
      <c r="L290" s="40"/>
      <c r="M290" s="25"/>
      <c r="N290" s="5"/>
      <c r="O290" s="5"/>
      <c r="P290" s="30"/>
      <c r="Q290" s="26"/>
      <c r="R290" s="26"/>
      <c r="S290" s="30"/>
    </row>
    <row r="291" spans="1:19" ht="16.5">
      <c r="A291" s="48"/>
      <c r="B291" s="25"/>
      <c r="C291" s="25"/>
      <c r="D291" s="18"/>
      <c r="E291" s="28"/>
      <c r="F291" s="39"/>
      <c r="G291" s="40"/>
      <c r="H291" s="33"/>
      <c r="I291" s="15"/>
      <c r="J291" s="5"/>
      <c r="K291" s="6"/>
      <c r="L291" s="40"/>
      <c r="M291" s="33"/>
      <c r="N291" s="5"/>
      <c r="O291" s="5"/>
      <c r="P291" s="30"/>
      <c r="Q291" s="26"/>
      <c r="R291" s="26"/>
      <c r="S291" s="30"/>
    </row>
    <row r="292" spans="1:19" ht="27" customHeight="1">
      <c r="A292" s="48"/>
      <c r="B292" s="25"/>
      <c r="C292" s="25"/>
      <c r="D292" s="18"/>
      <c r="E292" s="28"/>
      <c r="F292" s="39"/>
      <c r="G292" s="40"/>
      <c r="H292" s="32"/>
      <c r="I292" s="15"/>
      <c r="J292" s="5"/>
      <c r="K292" s="6"/>
      <c r="L292" s="40"/>
      <c r="M292" s="32"/>
      <c r="N292" s="5"/>
      <c r="O292" s="5"/>
      <c r="P292" s="30"/>
      <c r="Q292" s="26"/>
      <c r="R292" s="26"/>
      <c r="S292" s="30"/>
    </row>
    <row r="293" spans="1:20" ht="16.5">
      <c r="A293" s="48"/>
      <c r="B293" s="25"/>
      <c r="C293" s="25"/>
      <c r="D293" s="18"/>
      <c r="E293" s="28"/>
      <c r="F293" s="39"/>
      <c r="G293" s="40"/>
      <c r="H293" s="33"/>
      <c r="I293" s="15"/>
      <c r="J293" s="15"/>
      <c r="K293" s="6"/>
      <c r="L293" s="40"/>
      <c r="M293" s="33"/>
      <c r="N293" s="5"/>
      <c r="O293" s="5"/>
      <c r="P293" s="30"/>
      <c r="Q293" s="26"/>
      <c r="R293" s="26"/>
      <c r="S293" s="46"/>
      <c r="T293" s="27"/>
    </row>
    <row r="294" spans="1:24" s="29" customFormat="1" ht="16.5">
      <c r="A294" s="48"/>
      <c r="B294" s="25"/>
      <c r="C294" s="25"/>
      <c r="D294" s="18"/>
      <c r="E294" s="28"/>
      <c r="F294" s="39"/>
      <c r="G294" s="40"/>
      <c r="H294" s="25"/>
      <c r="I294" s="15"/>
      <c r="J294" s="15"/>
      <c r="K294" s="6"/>
      <c r="L294" s="40"/>
      <c r="M294" s="25"/>
      <c r="N294" s="5"/>
      <c r="O294" s="15"/>
      <c r="P294" s="30"/>
      <c r="Q294" s="26"/>
      <c r="R294" s="26"/>
      <c r="S294" s="46"/>
      <c r="U294"/>
      <c r="V294"/>
      <c r="W294"/>
      <c r="X294"/>
    </row>
    <row r="295" spans="1:24" s="29" customFormat="1" ht="16.5">
      <c r="A295" s="48"/>
      <c r="B295" s="25"/>
      <c r="C295" s="25"/>
      <c r="D295" s="18"/>
      <c r="E295" s="28"/>
      <c r="F295" s="39"/>
      <c r="G295" s="40"/>
      <c r="H295" s="33"/>
      <c r="I295" s="15"/>
      <c r="J295" s="15"/>
      <c r="K295" s="6"/>
      <c r="L295" s="40"/>
      <c r="M295" s="33"/>
      <c r="N295" s="5"/>
      <c r="O295" s="15"/>
      <c r="P295" s="30"/>
      <c r="Q295" s="26"/>
      <c r="R295" s="26"/>
      <c r="S295" s="46"/>
      <c r="T295" s="27"/>
      <c r="U295"/>
      <c r="V295"/>
      <c r="W295"/>
      <c r="X295"/>
    </row>
    <row r="296" spans="1:24" s="29" customFormat="1" ht="16.5">
      <c r="A296" s="48"/>
      <c r="B296" s="25"/>
      <c r="C296" s="25"/>
      <c r="D296" s="18"/>
      <c r="E296" s="28"/>
      <c r="F296" s="39"/>
      <c r="G296" s="40"/>
      <c r="H296" s="15"/>
      <c r="I296" s="15"/>
      <c r="J296" s="15"/>
      <c r="K296" s="6"/>
      <c r="L296" s="40"/>
      <c r="M296" s="25"/>
      <c r="N296" s="5"/>
      <c r="O296" s="5"/>
      <c r="P296" s="30"/>
      <c r="Q296" s="26"/>
      <c r="R296" s="26"/>
      <c r="S296" s="46"/>
      <c r="T296" s="27"/>
      <c r="U296"/>
      <c r="V296"/>
      <c r="W296"/>
      <c r="X296"/>
    </row>
    <row r="297" spans="1:24" s="29" customFormat="1" ht="16.5">
      <c r="A297" s="48"/>
      <c r="B297" s="25"/>
      <c r="C297" s="25"/>
      <c r="D297" s="18"/>
      <c r="E297" s="28"/>
      <c r="F297" s="39"/>
      <c r="G297" s="40"/>
      <c r="H297" s="15"/>
      <c r="I297" s="15"/>
      <c r="J297" s="15"/>
      <c r="K297" s="6"/>
      <c r="L297" s="40"/>
      <c r="M297" s="25"/>
      <c r="N297" s="5"/>
      <c r="O297" s="5"/>
      <c r="P297" s="30"/>
      <c r="Q297" s="26"/>
      <c r="R297" s="26"/>
      <c r="S297" s="46"/>
      <c r="U297"/>
      <c r="V297"/>
      <c r="W297"/>
      <c r="X297"/>
    </row>
    <row r="298" spans="1:24" s="29" customFormat="1" ht="16.5">
      <c r="A298" s="48"/>
      <c r="B298" s="25"/>
      <c r="C298" s="25"/>
      <c r="D298" s="18"/>
      <c r="E298" s="28"/>
      <c r="F298" s="39"/>
      <c r="G298" s="40"/>
      <c r="H298" s="15"/>
      <c r="I298" s="15"/>
      <c r="J298" s="15"/>
      <c r="K298" s="6"/>
      <c r="L298" s="40"/>
      <c r="M298" s="25"/>
      <c r="N298" s="5"/>
      <c r="O298" s="5"/>
      <c r="P298" s="30"/>
      <c r="Q298" s="26"/>
      <c r="R298" s="26"/>
      <c r="S298" s="46"/>
      <c r="U298"/>
      <c r="V298"/>
      <c r="W298"/>
      <c r="X298"/>
    </row>
    <row r="299" spans="1:24" s="29" customFormat="1" ht="16.5">
      <c r="A299" s="48"/>
      <c r="B299" s="25"/>
      <c r="C299" s="25"/>
      <c r="D299" s="18"/>
      <c r="E299" s="28"/>
      <c r="F299" s="39"/>
      <c r="G299" s="40"/>
      <c r="H299" s="15"/>
      <c r="I299" s="15"/>
      <c r="J299" s="5"/>
      <c r="K299" s="6"/>
      <c r="L299" s="40"/>
      <c r="M299" s="25"/>
      <c r="N299" s="5"/>
      <c r="O299" s="5"/>
      <c r="P299" s="30"/>
      <c r="Q299" s="26"/>
      <c r="R299" s="26"/>
      <c r="S299" s="46"/>
      <c r="U299"/>
      <c r="V299"/>
      <c r="W299"/>
      <c r="X299"/>
    </row>
    <row r="300" spans="1:24" s="29" customFormat="1" ht="16.5">
      <c r="A300" s="48"/>
      <c r="B300" s="25"/>
      <c r="C300" s="25"/>
      <c r="D300" s="18"/>
      <c r="E300" s="28"/>
      <c r="F300" s="39"/>
      <c r="G300" s="40"/>
      <c r="H300" s="32"/>
      <c r="I300" s="15"/>
      <c r="J300" s="15"/>
      <c r="K300" s="6"/>
      <c r="L300" s="40"/>
      <c r="M300" s="32"/>
      <c r="N300" s="5"/>
      <c r="O300" s="15"/>
      <c r="P300" s="30"/>
      <c r="Q300" s="26"/>
      <c r="R300" s="26"/>
      <c r="S300" s="46"/>
      <c r="U300"/>
      <c r="V300"/>
      <c r="W300"/>
      <c r="X300"/>
    </row>
    <row r="301" spans="1:24" s="29" customFormat="1" ht="16.5">
      <c r="A301" s="48"/>
      <c r="B301" s="25"/>
      <c r="C301" s="25"/>
      <c r="D301" s="18"/>
      <c r="E301" s="28"/>
      <c r="F301" s="39"/>
      <c r="G301" s="40"/>
      <c r="H301" s="15"/>
      <c r="I301" s="15"/>
      <c r="J301" s="15"/>
      <c r="K301" s="6"/>
      <c r="L301" s="40"/>
      <c r="M301" s="33"/>
      <c r="N301" s="5"/>
      <c r="O301" s="5"/>
      <c r="P301" s="30"/>
      <c r="Q301" s="26"/>
      <c r="R301" s="26"/>
      <c r="S301" s="46"/>
      <c r="U301"/>
      <c r="V301"/>
      <c r="W301"/>
      <c r="X301"/>
    </row>
    <row r="302" spans="1:24" s="29" customFormat="1" ht="16.5">
      <c r="A302" s="48"/>
      <c r="B302" s="25"/>
      <c r="C302" s="25"/>
      <c r="D302" s="18"/>
      <c r="E302" s="28"/>
      <c r="F302" s="39"/>
      <c r="G302" s="40"/>
      <c r="H302" s="15"/>
      <c r="I302" s="15"/>
      <c r="J302" s="15"/>
      <c r="K302" s="6"/>
      <c r="L302" s="40"/>
      <c r="M302" s="33"/>
      <c r="N302" s="5"/>
      <c r="O302" s="5"/>
      <c r="P302" s="30"/>
      <c r="Q302" s="26"/>
      <c r="R302" s="26"/>
      <c r="S302" s="46"/>
      <c r="U302"/>
      <c r="V302"/>
      <c r="W302"/>
      <c r="X302"/>
    </row>
    <row r="303" spans="1:24" s="29" customFormat="1" ht="16.5">
      <c r="A303" s="48"/>
      <c r="B303" s="25"/>
      <c r="C303" s="25"/>
      <c r="D303" s="18"/>
      <c r="E303" s="28"/>
      <c r="F303" s="39"/>
      <c r="G303" s="40"/>
      <c r="H303" s="15"/>
      <c r="I303" s="15"/>
      <c r="J303" s="15"/>
      <c r="K303" s="6"/>
      <c r="L303" s="40"/>
      <c r="M303" s="25"/>
      <c r="N303" s="5"/>
      <c r="O303" s="5"/>
      <c r="P303" s="30"/>
      <c r="Q303" s="26"/>
      <c r="R303" s="26"/>
      <c r="S303" s="46"/>
      <c r="U303"/>
      <c r="V303"/>
      <c r="W303"/>
      <c r="X303"/>
    </row>
    <row r="304" spans="1:24" s="29" customFormat="1" ht="16.5">
      <c r="A304" s="48"/>
      <c r="B304" s="25"/>
      <c r="C304" s="25"/>
      <c r="D304" s="18"/>
      <c r="E304" s="28"/>
      <c r="F304" s="39"/>
      <c r="G304" s="40"/>
      <c r="H304" s="15"/>
      <c r="I304" s="15"/>
      <c r="J304" s="15"/>
      <c r="K304" s="6"/>
      <c r="L304" s="40"/>
      <c r="M304" s="33"/>
      <c r="N304" s="5"/>
      <c r="O304" s="5"/>
      <c r="P304" s="30"/>
      <c r="Q304" s="26"/>
      <c r="R304" s="26"/>
      <c r="S304" s="46"/>
      <c r="U304"/>
      <c r="V304"/>
      <c r="W304"/>
      <c r="X304"/>
    </row>
    <row r="305" spans="1:24" s="29" customFormat="1" ht="16.5">
      <c r="A305" s="48"/>
      <c r="B305" s="25"/>
      <c r="C305" s="25"/>
      <c r="D305" s="18"/>
      <c r="E305" s="28"/>
      <c r="F305" s="39"/>
      <c r="G305" s="40"/>
      <c r="H305" s="15"/>
      <c r="I305" s="15"/>
      <c r="J305" s="15"/>
      <c r="K305" s="6"/>
      <c r="L305" s="40"/>
      <c r="M305" s="25"/>
      <c r="N305" s="5"/>
      <c r="O305" s="5"/>
      <c r="P305" s="30"/>
      <c r="Q305" s="26"/>
      <c r="R305" s="26"/>
      <c r="S305" s="46"/>
      <c r="U305"/>
      <c r="V305"/>
      <c r="W305"/>
      <c r="X305"/>
    </row>
    <row r="306" spans="1:24" s="29" customFormat="1" ht="16.5">
      <c r="A306" s="48"/>
      <c r="B306" s="25"/>
      <c r="C306" s="25"/>
      <c r="D306" s="18"/>
      <c r="E306" s="28"/>
      <c r="F306" s="39"/>
      <c r="G306" s="40"/>
      <c r="H306" s="15"/>
      <c r="I306" s="15"/>
      <c r="J306" s="15"/>
      <c r="K306" s="6"/>
      <c r="L306" s="40"/>
      <c r="M306" s="33"/>
      <c r="N306" s="5"/>
      <c r="O306" s="5"/>
      <c r="P306" s="30"/>
      <c r="Q306" s="26"/>
      <c r="R306" s="26"/>
      <c r="S306" s="46"/>
      <c r="U306"/>
      <c r="V306"/>
      <c r="W306"/>
      <c r="X306"/>
    </row>
    <row r="307" spans="1:24" s="29" customFormat="1" ht="16.5">
      <c r="A307" s="48"/>
      <c r="B307" s="25"/>
      <c r="C307" s="25"/>
      <c r="D307" s="18"/>
      <c r="E307" s="28"/>
      <c r="F307" s="39"/>
      <c r="G307" s="40"/>
      <c r="H307" s="15"/>
      <c r="I307" s="15"/>
      <c r="J307" s="15"/>
      <c r="K307" s="6"/>
      <c r="L307" s="40"/>
      <c r="M307" s="33"/>
      <c r="N307" s="5"/>
      <c r="O307" s="5"/>
      <c r="P307" s="30"/>
      <c r="Q307" s="26"/>
      <c r="R307" s="26"/>
      <c r="S307" s="46"/>
      <c r="U307"/>
      <c r="V307"/>
      <c r="W307"/>
      <c r="X307"/>
    </row>
    <row r="308" spans="1:24" s="29" customFormat="1" ht="16.5">
      <c r="A308" s="48"/>
      <c r="B308" s="25"/>
      <c r="C308" s="25"/>
      <c r="D308" s="18"/>
      <c r="E308" s="28"/>
      <c r="F308" s="39"/>
      <c r="G308" s="40"/>
      <c r="H308" s="15"/>
      <c r="I308" s="15"/>
      <c r="J308" s="15"/>
      <c r="K308" s="6"/>
      <c r="L308" s="40"/>
      <c r="M308" s="25"/>
      <c r="N308" s="5"/>
      <c r="O308" s="5"/>
      <c r="P308" s="30"/>
      <c r="Q308" s="26"/>
      <c r="R308" s="26"/>
      <c r="S308" s="46"/>
      <c r="U308"/>
      <c r="V308"/>
      <c r="W308"/>
      <c r="X308"/>
    </row>
    <row r="309" spans="1:24" s="29" customFormat="1" ht="16.5">
      <c r="A309" s="48"/>
      <c r="B309" s="25"/>
      <c r="C309" s="25"/>
      <c r="D309" s="18"/>
      <c r="E309" s="28"/>
      <c r="F309" s="39"/>
      <c r="G309" s="40"/>
      <c r="H309" s="15"/>
      <c r="I309" s="15"/>
      <c r="J309" s="15"/>
      <c r="K309" s="6"/>
      <c r="L309" s="40"/>
      <c r="M309" s="33"/>
      <c r="N309" s="5"/>
      <c r="O309" s="5"/>
      <c r="P309" s="30"/>
      <c r="Q309" s="26"/>
      <c r="R309" s="26"/>
      <c r="S309" s="46"/>
      <c r="U309"/>
      <c r="V309"/>
      <c r="W309"/>
      <c r="X309"/>
    </row>
    <row r="310" spans="1:24" s="29" customFormat="1" ht="16.5">
      <c r="A310" s="48"/>
      <c r="B310" s="25"/>
      <c r="C310" s="25"/>
      <c r="D310" s="18"/>
      <c r="E310" s="28"/>
      <c r="F310" s="39"/>
      <c r="G310" s="40"/>
      <c r="H310" s="15"/>
      <c r="I310" s="15"/>
      <c r="J310" s="15"/>
      <c r="K310" s="6"/>
      <c r="L310" s="40"/>
      <c r="M310" s="25"/>
      <c r="N310" s="5"/>
      <c r="O310" s="5"/>
      <c r="P310" s="30"/>
      <c r="Q310" s="26"/>
      <c r="R310" s="26"/>
      <c r="S310" s="46"/>
      <c r="U310"/>
      <c r="V310"/>
      <c r="W310"/>
      <c r="X310"/>
    </row>
    <row r="311" spans="1:24" s="29" customFormat="1" ht="16.5">
      <c r="A311" s="48"/>
      <c r="B311" s="25"/>
      <c r="C311" s="25"/>
      <c r="D311" s="18"/>
      <c r="E311" s="28"/>
      <c r="F311" s="39"/>
      <c r="G311" s="40"/>
      <c r="H311" s="32"/>
      <c r="I311" s="15"/>
      <c r="J311" s="15"/>
      <c r="K311" s="6"/>
      <c r="L311" s="40"/>
      <c r="M311" s="32"/>
      <c r="N311" s="5"/>
      <c r="O311" s="15"/>
      <c r="P311" s="30"/>
      <c r="Q311" s="26"/>
      <c r="R311" s="26"/>
      <c r="S311" s="46"/>
      <c r="U311"/>
      <c r="V311"/>
      <c r="W311"/>
      <c r="X311"/>
    </row>
    <row r="312" spans="1:24" s="29" customFormat="1" ht="16.5">
      <c r="A312" s="48"/>
      <c r="B312" s="25"/>
      <c r="C312" s="25"/>
      <c r="D312" s="18"/>
      <c r="E312" s="28"/>
      <c r="F312" s="39"/>
      <c r="G312" s="40"/>
      <c r="H312" s="15"/>
      <c r="I312" s="15"/>
      <c r="J312" s="15"/>
      <c r="K312" s="6"/>
      <c r="L312" s="40"/>
      <c r="M312" s="31"/>
      <c r="N312" s="5"/>
      <c r="O312" s="15"/>
      <c r="P312" s="30"/>
      <c r="Q312" s="26"/>
      <c r="R312" s="26"/>
      <c r="S312" s="46"/>
      <c r="U312"/>
      <c r="V312"/>
      <c r="W312"/>
      <c r="X312"/>
    </row>
    <row r="313" spans="1:24" s="29" customFormat="1" ht="16.5">
      <c r="A313" s="48"/>
      <c r="B313" s="25"/>
      <c r="C313" s="25"/>
      <c r="D313" s="18"/>
      <c r="E313" s="28"/>
      <c r="F313" s="39"/>
      <c r="G313" s="40"/>
      <c r="H313" s="15"/>
      <c r="I313" s="15"/>
      <c r="J313" s="15"/>
      <c r="K313" s="6"/>
      <c r="L313" s="40"/>
      <c r="M313" s="25"/>
      <c r="N313" s="5"/>
      <c r="O313" s="5"/>
      <c r="P313" s="30"/>
      <c r="Q313" s="26"/>
      <c r="R313" s="26"/>
      <c r="S313" s="46"/>
      <c r="U313"/>
      <c r="V313"/>
      <c r="W313"/>
      <c r="X313"/>
    </row>
    <row r="314" spans="1:24" s="29" customFormat="1" ht="16.5">
      <c r="A314" s="48"/>
      <c r="B314" s="25"/>
      <c r="C314" s="25"/>
      <c r="D314" s="18"/>
      <c r="E314" s="28"/>
      <c r="F314" s="39"/>
      <c r="G314" s="40"/>
      <c r="H314" s="33"/>
      <c r="I314" s="15"/>
      <c r="J314" s="5"/>
      <c r="K314" s="6"/>
      <c r="L314" s="40"/>
      <c r="M314" s="33"/>
      <c r="N314" s="5"/>
      <c r="O314" s="5"/>
      <c r="P314" s="30"/>
      <c r="Q314" s="26"/>
      <c r="R314" s="26"/>
      <c r="S314" s="46"/>
      <c r="T314" s="27"/>
      <c r="U314"/>
      <c r="V314"/>
      <c r="W314"/>
      <c r="X314"/>
    </row>
    <row r="315" spans="1:24" s="29" customFormat="1" ht="16.5">
      <c r="A315" s="48"/>
      <c r="B315" s="25"/>
      <c r="C315" s="25"/>
      <c r="D315" s="18"/>
      <c r="E315" s="28"/>
      <c r="F315" s="39"/>
      <c r="G315" s="40"/>
      <c r="H315" s="15"/>
      <c r="I315" s="15"/>
      <c r="J315" s="15"/>
      <c r="K315" s="6"/>
      <c r="L315" s="40"/>
      <c r="M315" s="25"/>
      <c r="N315" s="5"/>
      <c r="O315" s="5"/>
      <c r="P315" s="30"/>
      <c r="Q315" s="26"/>
      <c r="R315" s="26"/>
      <c r="S315" s="46"/>
      <c r="U315"/>
      <c r="V315"/>
      <c r="W315"/>
      <c r="X315"/>
    </row>
    <row r="316" spans="1:24" s="29" customFormat="1" ht="16.5">
      <c r="A316" s="48"/>
      <c r="B316" s="25"/>
      <c r="C316" s="25"/>
      <c r="D316" s="18"/>
      <c r="E316" s="28"/>
      <c r="F316" s="39"/>
      <c r="G316" s="40"/>
      <c r="H316" s="15"/>
      <c r="I316" s="15"/>
      <c r="J316" s="15"/>
      <c r="K316" s="6"/>
      <c r="L316" s="40"/>
      <c r="M316" s="25"/>
      <c r="N316" s="5"/>
      <c r="O316" s="5"/>
      <c r="P316" s="30"/>
      <c r="Q316" s="26"/>
      <c r="R316" s="26"/>
      <c r="S316" s="46"/>
      <c r="U316"/>
      <c r="V316"/>
      <c r="W316"/>
      <c r="X316"/>
    </row>
    <row r="317" spans="1:24" s="29" customFormat="1" ht="16.5">
      <c r="A317" s="48"/>
      <c r="B317" s="25"/>
      <c r="C317" s="25"/>
      <c r="D317" s="18"/>
      <c r="E317" s="28"/>
      <c r="F317" s="39"/>
      <c r="G317" s="40"/>
      <c r="H317" s="15"/>
      <c r="I317" s="15"/>
      <c r="J317" s="15"/>
      <c r="K317" s="6"/>
      <c r="L317" s="40"/>
      <c r="M317" s="25"/>
      <c r="N317" s="5"/>
      <c r="O317" s="5"/>
      <c r="P317" s="30"/>
      <c r="Q317" s="26"/>
      <c r="R317" s="26"/>
      <c r="S317" s="46"/>
      <c r="U317"/>
      <c r="V317"/>
      <c r="W317"/>
      <c r="X317"/>
    </row>
    <row r="318" spans="1:24" s="29" customFormat="1" ht="16.5">
      <c r="A318" s="48"/>
      <c r="B318" s="25"/>
      <c r="C318" s="25"/>
      <c r="D318" s="18"/>
      <c r="E318" s="28"/>
      <c r="F318" s="39"/>
      <c r="G318" s="40"/>
      <c r="H318" s="15"/>
      <c r="I318" s="15"/>
      <c r="J318" s="15"/>
      <c r="K318" s="6"/>
      <c r="L318" s="40"/>
      <c r="M318" s="33"/>
      <c r="N318" s="5"/>
      <c r="O318" s="5"/>
      <c r="P318" s="30"/>
      <c r="Q318" s="26"/>
      <c r="R318" s="26"/>
      <c r="S318" s="46"/>
      <c r="U318"/>
      <c r="V318"/>
      <c r="W318"/>
      <c r="X318"/>
    </row>
    <row r="319" spans="1:24" s="29" customFormat="1" ht="16.5">
      <c r="A319" s="48"/>
      <c r="B319" s="25"/>
      <c r="C319" s="25"/>
      <c r="D319" s="18"/>
      <c r="E319" s="28"/>
      <c r="F319" s="39"/>
      <c r="G319" s="40"/>
      <c r="H319" s="15"/>
      <c r="I319" s="15"/>
      <c r="J319" s="15"/>
      <c r="K319" s="6"/>
      <c r="L319" s="40"/>
      <c r="M319" s="33"/>
      <c r="N319" s="5"/>
      <c r="O319" s="5"/>
      <c r="P319" s="30"/>
      <c r="Q319" s="26"/>
      <c r="R319" s="26"/>
      <c r="S319" s="46"/>
      <c r="U319"/>
      <c r="V319"/>
      <c r="W319"/>
      <c r="X319"/>
    </row>
    <row r="320" spans="1:24" s="29" customFormat="1" ht="16.5">
      <c r="A320" s="48"/>
      <c r="B320" s="25"/>
      <c r="C320" s="25"/>
      <c r="D320" s="18"/>
      <c r="E320" s="28"/>
      <c r="F320" s="39"/>
      <c r="G320" s="40"/>
      <c r="H320" s="32"/>
      <c r="I320" s="15"/>
      <c r="J320" s="15"/>
      <c r="K320" s="6"/>
      <c r="L320" s="40"/>
      <c r="M320" s="32"/>
      <c r="N320" s="5"/>
      <c r="O320" s="15"/>
      <c r="P320" s="30"/>
      <c r="Q320" s="26"/>
      <c r="R320" s="26"/>
      <c r="S320" s="46"/>
      <c r="U320"/>
      <c r="V320"/>
      <c r="W320"/>
      <c r="X320"/>
    </row>
    <row r="321" spans="1:24" s="29" customFormat="1" ht="16.5">
      <c r="A321" s="48"/>
      <c r="B321" s="25"/>
      <c r="C321" s="25"/>
      <c r="D321" s="18"/>
      <c r="E321" s="28"/>
      <c r="F321" s="39"/>
      <c r="G321" s="40"/>
      <c r="H321" s="15"/>
      <c r="I321" s="15"/>
      <c r="J321" s="15"/>
      <c r="K321" s="6"/>
      <c r="L321" s="40"/>
      <c r="M321" s="25"/>
      <c r="N321" s="5"/>
      <c r="O321" s="5"/>
      <c r="P321" s="30"/>
      <c r="Q321" s="26"/>
      <c r="R321" s="26"/>
      <c r="S321" s="46"/>
      <c r="U321"/>
      <c r="V321"/>
      <c r="W321"/>
      <c r="X321"/>
    </row>
    <row r="322" spans="1:24" s="29" customFormat="1" ht="16.5">
      <c r="A322" s="48"/>
      <c r="B322" s="25"/>
      <c r="C322" s="25"/>
      <c r="D322" s="18"/>
      <c r="E322" s="28"/>
      <c r="F322" s="39"/>
      <c r="G322" s="40"/>
      <c r="H322" s="15"/>
      <c r="I322" s="15"/>
      <c r="J322" s="15"/>
      <c r="K322" s="6"/>
      <c r="L322" s="40"/>
      <c r="M322" s="25"/>
      <c r="N322" s="5"/>
      <c r="O322" s="5"/>
      <c r="P322" s="30"/>
      <c r="Q322" s="26"/>
      <c r="R322" s="26"/>
      <c r="S322" s="46"/>
      <c r="T322" s="27"/>
      <c r="U322"/>
      <c r="V322"/>
      <c r="W322"/>
      <c r="X322"/>
    </row>
    <row r="323" spans="1:24" s="29" customFormat="1" ht="16.5">
      <c r="A323" s="48"/>
      <c r="B323" s="25"/>
      <c r="C323" s="25"/>
      <c r="D323" s="18"/>
      <c r="E323" s="28"/>
      <c r="F323" s="39"/>
      <c r="G323" s="40"/>
      <c r="H323" s="15"/>
      <c r="I323" s="15"/>
      <c r="J323" s="15"/>
      <c r="K323" s="6"/>
      <c r="L323" s="40"/>
      <c r="M323" s="33"/>
      <c r="N323" s="5"/>
      <c r="O323" s="5"/>
      <c r="P323" s="30"/>
      <c r="Q323" s="26"/>
      <c r="R323" s="26"/>
      <c r="S323" s="46"/>
      <c r="U323"/>
      <c r="V323"/>
      <c r="W323"/>
      <c r="X323"/>
    </row>
    <row r="324" spans="1:24" s="29" customFormat="1" ht="16.5">
      <c r="A324" s="48"/>
      <c r="B324" s="25"/>
      <c r="C324" s="25"/>
      <c r="D324" s="18"/>
      <c r="E324" s="28"/>
      <c r="F324" s="39"/>
      <c r="G324" s="40"/>
      <c r="H324" s="15"/>
      <c r="I324" s="15"/>
      <c r="J324" s="15"/>
      <c r="K324" s="6"/>
      <c r="L324" s="40"/>
      <c r="M324" s="33"/>
      <c r="N324" s="5"/>
      <c r="O324" s="5"/>
      <c r="P324" s="30"/>
      <c r="Q324" s="26"/>
      <c r="R324" s="26"/>
      <c r="S324" s="46"/>
      <c r="U324"/>
      <c r="V324"/>
      <c r="W324"/>
      <c r="X324"/>
    </row>
    <row r="325" spans="1:24" s="29" customFormat="1" ht="16.5">
      <c r="A325" s="48"/>
      <c r="B325" s="25"/>
      <c r="C325" s="25"/>
      <c r="D325" s="18"/>
      <c r="E325" s="28"/>
      <c r="F325" s="39"/>
      <c r="G325" s="40"/>
      <c r="H325" s="32"/>
      <c r="I325" s="15"/>
      <c r="J325" s="15"/>
      <c r="K325" s="6"/>
      <c r="L325" s="40"/>
      <c r="M325" s="32"/>
      <c r="N325" s="5"/>
      <c r="O325" s="15"/>
      <c r="P325" s="30"/>
      <c r="Q325" s="26"/>
      <c r="R325" s="26"/>
      <c r="S325" s="46"/>
      <c r="U325"/>
      <c r="V325"/>
      <c r="W325"/>
      <c r="X325"/>
    </row>
    <row r="326" spans="1:24" s="29" customFormat="1" ht="16.5">
      <c r="A326" s="48"/>
      <c r="B326" s="25"/>
      <c r="C326" s="25"/>
      <c r="D326" s="18"/>
      <c r="E326" s="28"/>
      <c r="F326" s="39"/>
      <c r="G326" s="40"/>
      <c r="H326" s="32"/>
      <c r="I326" s="15"/>
      <c r="J326" s="15"/>
      <c r="K326" s="6"/>
      <c r="L326" s="40"/>
      <c r="M326" s="32"/>
      <c r="N326" s="5"/>
      <c r="O326" s="15"/>
      <c r="P326" s="30"/>
      <c r="Q326" s="26"/>
      <c r="R326" s="26"/>
      <c r="S326" s="46"/>
      <c r="U326"/>
      <c r="V326"/>
      <c r="W326"/>
      <c r="X326"/>
    </row>
    <row r="327" spans="1:24" s="29" customFormat="1" ht="16.5">
      <c r="A327" s="48"/>
      <c r="B327" s="25"/>
      <c r="C327" s="25"/>
      <c r="D327" s="18"/>
      <c r="E327" s="28"/>
      <c r="F327" s="39"/>
      <c r="G327" s="40"/>
      <c r="H327" s="15"/>
      <c r="I327" s="15"/>
      <c r="J327" s="15"/>
      <c r="K327" s="6"/>
      <c r="L327" s="40"/>
      <c r="M327" s="5"/>
      <c r="O327" s="5"/>
      <c r="P327" s="30"/>
      <c r="Q327" s="26"/>
      <c r="R327" s="26"/>
      <c r="S327" s="46"/>
      <c r="U327"/>
      <c r="V327"/>
      <c r="W327"/>
      <c r="X327"/>
    </row>
    <row r="328" spans="1:24" s="29" customFormat="1" ht="16.5">
      <c r="A328" s="48"/>
      <c r="B328" s="25"/>
      <c r="C328" s="25"/>
      <c r="D328" s="18"/>
      <c r="E328" s="28"/>
      <c r="F328" s="39"/>
      <c r="G328" s="40"/>
      <c r="H328" s="15"/>
      <c r="I328" s="15"/>
      <c r="J328" s="15"/>
      <c r="K328" s="6"/>
      <c r="L328" s="40"/>
      <c r="M328" s="5"/>
      <c r="O328" s="5"/>
      <c r="P328" s="30"/>
      <c r="Q328" s="26"/>
      <c r="R328" s="26"/>
      <c r="S328" s="46"/>
      <c r="U328"/>
      <c r="V328"/>
      <c r="W328"/>
      <c r="X328"/>
    </row>
    <row r="329" spans="1:20" s="29" customFormat="1" ht="16.5">
      <c r="A329" s="48"/>
      <c r="B329" s="25"/>
      <c r="C329" s="25"/>
      <c r="D329" s="18"/>
      <c r="E329" s="28"/>
      <c r="F329" s="39"/>
      <c r="G329" s="40"/>
      <c r="H329" s="15"/>
      <c r="I329" s="15"/>
      <c r="J329" s="15"/>
      <c r="K329" s="6"/>
      <c r="L329" s="40"/>
      <c r="M329" s="5"/>
      <c r="O329" s="5"/>
      <c r="P329" s="30"/>
      <c r="Q329" s="26"/>
      <c r="R329" s="26"/>
      <c r="T329" s="46"/>
    </row>
    <row r="330" spans="1:24" s="29" customFormat="1" ht="16.5">
      <c r="A330" s="48"/>
      <c r="B330" s="25"/>
      <c r="C330" s="25"/>
      <c r="D330" s="18"/>
      <c r="E330" s="28"/>
      <c r="F330" s="39"/>
      <c r="G330" s="40"/>
      <c r="H330" s="15"/>
      <c r="I330" s="15"/>
      <c r="J330" s="15"/>
      <c r="K330" s="6"/>
      <c r="L330" s="40"/>
      <c r="M330" s="25"/>
      <c r="N330" s="5"/>
      <c r="O330" s="5"/>
      <c r="P330" s="30"/>
      <c r="Q330" s="26"/>
      <c r="R330" s="26"/>
      <c r="S330" s="46"/>
      <c r="T330" s="27"/>
      <c r="U330"/>
      <c r="V330"/>
      <c r="W330"/>
      <c r="X330"/>
    </row>
    <row r="331" spans="1:24" s="29" customFormat="1" ht="16.5">
      <c r="A331" s="48"/>
      <c r="B331" s="25"/>
      <c r="C331" s="25"/>
      <c r="D331" s="18"/>
      <c r="E331" s="28"/>
      <c r="F331" s="39"/>
      <c r="G331" s="40"/>
      <c r="H331" s="15"/>
      <c r="I331" s="15"/>
      <c r="J331" s="15"/>
      <c r="K331" s="6"/>
      <c r="L331" s="40"/>
      <c r="M331" s="25"/>
      <c r="N331" s="5"/>
      <c r="O331" s="5"/>
      <c r="P331" s="30"/>
      <c r="Q331" s="26"/>
      <c r="R331" s="26"/>
      <c r="S331" s="46"/>
      <c r="T331" s="27"/>
      <c r="U331"/>
      <c r="V331"/>
      <c r="W331"/>
      <c r="X331"/>
    </row>
    <row r="332" spans="1:24" s="29" customFormat="1" ht="16.5">
      <c r="A332" s="48"/>
      <c r="B332" s="25"/>
      <c r="C332" s="25"/>
      <c r="D332" s="18"/>
      <c r="E332" s="28"/>
      <c r="F332" s="39"/>
      <c r="G332" s="40"/>
      <c r="H332" s="15"/>
      <c r="I332" s="15"/>
      <c r="J332" s="15"/>
      <c r="K332" s="6"/>
      <c r="L332" s="40"/>
      <c r="M332" s="25"/>
      <c r="N332" s="5"/>
      <c r="O332" s="5"/>
      <c r="P332" s="30"/>
      <c r="Q332" s="26"/>
      <c r="R332" s="26"/>
      <c r="S332" s="46"/>
      <c r="T332" s="27"/>
      <c r="U332"/>
      <c r="V332"/>
      <c r="W332"/>
      <c r="X332"/>
    </row>
    <row r="333" spans="1:24" s="29" customFormat="1" ht="16.5">
      <c r="A333" s="48"/>
      <c r="B333" s="25"/>
      <c r="C333" s="25"/>
      <c r="D333" s="18"/>
      <c r="E333" s="28"/>
      <c r="F333" s="39"/>
      <c r="G333" s="40"/>
      <c r="H333" s="15"/>
      <c r="I333" s="15"/>
      <c r="J333" s="15"/>
      <c r="K333" s="6"/>
      <c r="L333" s="40"/>
      <c r="M333" s="25"/>
      <c r="N333" s="5"/>
      <c r="O333" s="5"/>
      <c r="P333" s="30"/>
      <c r="Q333" s="26"/>
      <c r="R333" s="26"/>
      <c r="S333" s="46"/>
      <c r="T333" s="27"/>
      <c r="U333"/>
      <c r="V333"/>
      <c r="W333"/>
      <c r="X333"/>
    </row>
    <row r="334" spans="1:24" s="29" customFormat="1" ht="16.5">
      <c r="A334" s="48"/>
      <c r="B334" s="25"/>
      <c r="C334" s="25"/>
      <c r="D334" s="18"/>
      <c r="E334" s="28"/>
      <c r="F334" s="39"/>
      <c r="G334" s="40"/>
      <c r="H334" s="15"/>
      <c r="I334" s="15"/>
      <c r="J334" s="15"/>
      <c r="K334" s="6"/>
      <c r="L334" s="40"/>
      <c r="M334" s="25"/>
      <c r="N334" s="5"/>
      <c r="O334" s="5"/>
      <c r="P334" s="30"/>
      <c r="Q334" s="26"/>
      <c r="R334" s="26"/>
      <c r="S334" s="46"/>
      <c r="T334" s="27"/>
      <c r="U334"/>
      <c r="V334"/>
      <c r="W334"/>
      <c r="X334"/>
    </row>
    <row r="335" spans="1:24" s="29" customFormat="1" ht="16.5">
      <c r="A335" s="48"/>
      <c r="B335" s="25"/>
      <c r="C335" s="25"/>
      <c r="D335" s="18"/>
      <c r="E335" s="28"/>
      <c r="F335" s="39"/>
      <c r="G335" s="40"/>
      <c r="H335" s="15"/>
      <c r="I335" s="15"/>
      <c r="J335" s="15"/>
      <c r="K335" s="6"/>
      <c r="L335" s="40"/>
      <c r="M335" s="33"/>
      <c r="N335" s="5"/>
      <c r="O335" s="5"/>
      <c r="P335" s="30"/>
      <c r="Q335" s="26"/>
      <c r="R335" s="26"/>
      <c r="S335" s="46"/>
      <c r="T335" s="27"/>
      <c r="U335"/>
      <c r="V335"/>
      <c r="W335"/>
      <c r="X335"/>
    </row>
    <row r="336" spans="1:24" s="29" customFormat="1" ht="16.5">
      <c r="A336" s="48"/>
      <c r="B336" s="25"/>
      <c r="C336" s="25"/>
      <c r="D336" s="18"/>
      <c r="E336" s="28"/>
      <c r="F336" s="39"/>
      <c r="G336" s="40"/>
      <c r="H336" s="15"/>
      <c r="I336" s="15"/>
      <c r="J336" s="15"/>
      <c r="K336" s="6"/>
      <c r="L336" s="40"/>
      <c r="M336" s="25"/>
      <c r="N336" s="5"/>
      <c r="O336" s="5"/>
      <c r="P336" s="30"/>
      <c r="Q336" s="26"/>
      <c r="R336" s="26"/>
      <c r="S336" s="46"/>
      <c r="T336" s="27"/>
      <c r="U336"/>
      <c r="V336"/>
      <c r="W336"/>
      <c r="X336"/>
    </row>
    <row r="337" spans="1:24" s="29" customFormat="1" ht="16.5">
      <c r="A337" s="48"/>
      <c r="B337" s="25"/>
      <c r="C337" s="25"/>
      <c r="D337" s="18"/>
      <c r="E337" s="28"/>
      <c r="F337" s="39"/>
      <c r="G337" s="40"/>
      <c r="H337" s="15"/>
      <c r="I337" s="15"/>
      <c r="J337" s="15"/>
      <c r="K337" s="6"/>
      <c r="L337" s="40"/>
      <c r="M337" s="25"/>
      <c r="N337" s="5"/>
      <c r="O337" s="5"/>
      <c r="P337" s="30"/>
      <c r="Q337" s="26"/>
      <c r="R337" s="26"/>
      <c r="S337" s="46"/>
      <c r="T337" s="27"/>
      <c r="U337"/>
      <c r="V337"/>
      <c r="W337"/>
      <c r="X337"/>
    </row>
    <row r="338" spans="1:24" s="29" customFormat="1" ht="16.5">
      <c r="A338" s="48"/>
      <c r="B338" s="25"/>
      <c r="C338" s="25"/>
      <c r="D338" s="18"/>
      <c r="E338" s="28"/>
      <c r="F338" s="39"/>
      <c r="G338" s="40"/>
      <c r="H338" s="15"/>
      <c r="I338" s="15"/>
      <c r="J338" s="15"/>
      <c r="K338" s="6"/>
      <c r="L338" s="40"/>
      <c r="M338" s="25"/>
      <c r="N338" s="5"/>
      <c r="O338" s="5"/>
      <c r="P338" s="30"/>
      <c r="Q338" s="26"/>
      <c r="R338" s="26"/>
      <c r="S338" s="46"/>
      <c r="T338" s="27"/>
      <c r="U338"/>
      <c r="V338"/>
      <c r="W338"/>
      <c r="X338"/>
    </row>
    <row r="339" spans="1:24" s="29" customFormat="1" ht="16.5">
      <c r="A339" s="48"/>
      <c r="B339" s="25"/>
      <c r="C339" s="25"/>
      <c r="D339" s="18"/>
      <c r="E339" s="28"/>
      <c r="F339" s="39"/>
      <c r="G339" s="40"/>
      <c r="H339" s="15"/>
      <c r="I339" s="15"/>
      <c r="J339" s="15"/>
      <c r="K339" s="6"/>
      <c r="L339" s="40"/>
      <c r="M339" s="25"/>
      <c r="N339" s="5"/>
      <c r="O339" s="5"/>
      <c r="P339" s="30"/>
      <c r="Q339" s="26"/>
      <c r="R339" s="26"/>
      <c r="S339" s="46"/>
      <c r="U339"/>
      <c r="V339"/>
      <c r="W339"/>
      <c r="X339"/>
    </row>
    <row r="340" spans="1:24" s="29" customFormat="1" ht="16.5">
      <c r="A340" s="48"/>
      <c r="B340" s="25"/>
      <c r="C340" s="25"/>
      <c r="D340" s="18"/>
      <c r="E340" s="28"/>
      <c r="F340" s="39"/>
      <c r="G340" s="40"/>
      <c r="H340" s="15"/>
      <c r="I340" s="15"/>
      <c r="J340" s="15"/>
      <c r="K340" s="6"/>
      <c r="L340" s="40"/>
      <c r="M340" s="25"/>
      <c r="N340" s="5"/>
      <c r="O340" s="5"/>
      <c r="P340" s="30"/>
      <c r="Q340" s="26"/>
      <c r="R340" s="26"/>
      <c r="S340" s="46"/>
      <c r="T340" s="27"/>
      <c r="U340"/>
      <c r="V340"/>
      <c r="W340"/>
      <c r="X340"/>
    </row>
    <row r="341" spans="1:24" s="29" customFormat="1" ht="16.5">
      <c r="A341" s="48"/>
      <c r="B341" s="25"/>
      <c r="C341" s="25"/>
      <c r="D341" s="18"/>
      <c r="E341" s="28"/>
      <c r="F341" s="39"/>
      <c r="G341" s="40"/>
      <c r="H341" s="15"/>
      <c r="I341" s="15"/>
      <c r="J341" s="15"/>
      <c r="K341" s="6"/>
      <c r="L341" s="40"/>
      <c r="M341" s="25"/>
      <c r="N341" s="5"/>
      <c r="O341" s="5"/>
      <c r="P341" s="30"/>
      <c r="Q341" s="26"/>
      <c r="R341" s="26"/>
      <c r="S341" s="46"/>
      <c r="T341" s="27"/>
      <c r="U341"/>
      <c r="V341"/>
      <c r="W341"/>
      <c r="X341"/>
    </row>
    <row r="342" spans="1:24" s="29" customFormat="1" ht="16.5">
      <c r="A342" s="48"/>
      <c r="B342" s="25"/>
      <c r="C342" s="25"/>
      <c r="D342" s="18"/>
      <c r="E342" s="28"/>
      <c r="F342" s="39"/>
      <c r="G342" s="40"/>
      <c r="H342" s="15"/>
      <c r="I342" s="15"/>
      <c r="J342" s="15"/>
      <c r="K342" s="6"/>
      <c r="L342" s="40"/>
      <c r="M342" s="25"/>
      <c r="N342" s="5"/>
      <c r="O342" s="5"/>
      <c r="P342" s="30"/>
      <c r="Q342" s="26"/>
      <c r="R342" s="26"/>
      <c r="S342" s="46"/>
      <c r="T342" s="27"/>
      <c r="U342"/>
      <c r="V342"/>
      <c r="W342"/>
      <c r="X342"/>
    </row>
    <row r="343" spans="1:24" s="29" customFormat="1" ht="16.5">
      <c r="A343" s="48"/>
      <c r="B343" s="25"/>
      <c r="C343" s="25"/>
      <c r="D343" s="18"/>
      <c r="E343" s="28"/>
      <c r="F343" s="39"/>
      <c r="G343" s="40"/>
      <c r="H343" s="15"/>
      <c r="I343" s="15"/>
      <c r="J343" s="15"/>
      <c r="K343" s="6"/>
      <c r="L343" s="40"/>
      <c r="M343" s="25"/>
      <c r="N343" s="5"/>
      <c r="O343" s="5"/>
      <c r="P343" s="30"/>
      <c r="Q343" s="26"/>
      <c r="R343" s="26"/>
      <c r="S343" s="46"/>
      <c r="T343" s="27"/>
      <c r="U343"/>
      <c r="V343"/>
      <c r="W343"/>
      <c r="X343"/>
    </row>
    <row r="344" spans="1:24" s="29" customFormat="1" ht="16.5">
      <c r="A344" s="48"/>
      <c r="B344" s="25"/>
      <c r="C344" s="25"/>
      <c r="D344" s="18"/>
      <c r="E344" s="28"/>
      <c r="F344" s="39"/>
      <c r="G344" s="40"/>
      <c r="H344" s="15"/>
      <c r="I344" s="15"/>
      <c r="J344" s="15"/>
      <c r="K344" s="6"/>
      <c r="L344" s="40"/>
      <c r="M344" s="31"/>
      <c r="N344" s="5"/>
      <c r="O344" s="15"/>
      <c r="P344" s="30"/>
      <c r="Q344" s="26"/>
      <c r="R344" s="26"/>
      <c r="S344" s="46"/>
      <c r="T344" s="27"/>
      <c r="U344"/>
      <c r="V344"/>
      <c r="W344"/>
      <c r="X344"/>
    </row>
    <row r="345" spans="1:24" s="29" customFormat="1" ht="16.5">
      <c r="A345" s="48"/>
      <c r="B345" s="25"/>
      <c r="C345" s="25"/>
      <c r="D345" s="18"/>
      <c r="E345" s="28"/>
      <c r="F345" s="39"/>
      <c r="G345" s="40"/>
      <c r="H345" s="15"/>
      <c r="I345" s="15"/>
      <c r="J345" s="15"/>
      <c r="K345" s="6"/>
      <c r="L345" s="40"/>
      <c r="M345" s="25"/>
      <c r="N345" s="5"/>
      <c r="O345" s="5"/>
      <c r="P345" s="30"/>
      <c r="Q345" s="26"/>
      <c r="R345" s="26"/>
      <c r="S345" s="46"/>
      <c r="U345"/>
      <c r="V345"/>
      <c r="W345"/>
      <c r="X345"/>
    </row>
    <row r="346" spans="1:24" s="29" customFormat="1" ht="16.5">
      <c r="A346" s="48"/>
      <c r="B346" s="16"/>
      <c r="C346" s="16"/>
      <c r="D346" s="18"/>
      <c r="E346" s="5"/>
      <c r="F346" s="39"/>
      <c r="G346" s="40"/>
      <c r="H346" s="15"/>
      <c r="I346" s="15"/>
      <c r="J346" s="15"/>
      <c r="K346" s="6"/>
      <c r="L346" s="40"/>
      <c r="M346" s="25"/>
      <c r="N346" s="5"/>
      <c r="O346" s="5"/>
      <c r="P346" s="30"/>
      <c r="Q346" s="26"/>
      <c r="R346" s="26"/>
      <c r="S346" s="46"/>
      <c r="U346"/>
      <c r="V346"/>
      <c r="W346"/>
      <c r="X346"/>
    </row>
    <row r="347" spans="1:24" s="29" customFormat="1" ht="16.5">
      <c r="A347" s="48"/>
      <c r="B347" s="16"/>
      <c r="C347" s="16"/>
      <c r="D347" s="18"/>
      <c r="E347" s="5"/>
      <c r="F347" s="39"/>
      <c r="G347" s="40"/>
      <c r="H347" s="15"/>
      <c r="I347" s="15"/>
      <c r="J347" s="15"/>
      <c r="K347" s="6"/>
      <c r="L347" s="40"/>
      <c r="M347" s="25"/>
      <c r="N347" s="5"/>
      <c r="O347" s="5"/>
      <c r="P347" s="30"/>
      <c r="Q347" s="26"/>
      <c r="R347" s="26"/>
      <c r="S347" s="46"/>
      <c r="U347"/>
      <c r="V347"/>
      <c r="W347"/>
      <c r="X347"/>
    </row>
    <row r="348" spans="1:24" s="29" customFormat="1" ht="16.5">
      <c r="A348" s="48"/>
      <c r="B348" s="16"/>
      <c r="C348" s="16"/>
      <c r="D348" s="18"/>
      <c r="E348" s="5"/>
      <c r="F348" s="39"/>
      <c r="G348" s="40"/>
      <c r="H348" s="15"/>
      <c r="I348" s="15"/>
      <c r="J348" s="15"/>
      <c r="K348" s="6"/>
      <c r="L348" s="40"/>
      <c r="M348" s="25"/>
      <c r="N348" s="5"/>
      <c r="O348" s="5"/>
      <c r="P348" s="30"/>
      <c r="Q348" s="26"/>
      <c r="R348" s="26"/>
      <c r="S348" s="46"/>
      <c r="U348"/>
      <c r="V348"/>
      <c r="W348"/>
      <c r="X348"/>
    </row>
    <row r="349" spans="1:24" s="29" customFormat="1" ht="16.5">
      <c r="A349" s="48"/>
      <c r="B349" s="16"/>
      <c r="C349" s="16"/>
      <c r="D349" s="18"/>
      <c r="E349" s="5"/>
      <c r="F349" s="39"/>
      <c r="G349" s="40"/>
      <c r="H349" s="15"/>
      <c r="I349" s="15"/>
      <c r="J349" s="15"/>
      <c r="K349" s="6"/>
      <c r="L349" s="40"/>
      <c r="M349" s="25"/>
      <c r="N349" s="5"/>
      <c r="O349" s="5"/>
      <c r="P349" s="30"/>
      <c r="Q349" s="26"/>
      <c r="R349" s="26"/>
      <c r="S349" s="46"/>
      <c r="U349"/>
      <c r="V349"/>
      <c r="W349"/>
      <c r="X349"/>
    </row>
    <row r="350" spans="1:24" s="29" customFormat="1" ht="16.5">
      <c r="A350" s="48"/>
      <c r="B350" s="16"/>
      <c r="C350" s="16"/>
      <c r="D350" s="18"/>
      <c r="E350" s="5"/>
      <c r="F350" s="39"/>
      <c r="G350" s="40"/>
      <c r="H350" s="15"/>
      <c r="I350" s="15"/>
      <c r="J350" s="15"/>
      <c r="K350" s="6"/>
      <c r="L350" s="40"/>
      <c r="M350" s="25"/>
      <c r="N350" s="5"/>
      <c r="O350" s="5"/>
      <c r="P350" s="30"/>
      <c r="Q350" s="26"/>
      <c r="R350" s="26"/>
      <c r="S350" s="46"/>
      <c r="U350"/>
      <c r="V350"/>
      <c r="W350"/>
      <c r="X350"/>
    </row>
    <row r="351" spans="1:24" s="29" customFormat="1" ht="16.5">
      <c r="A351" s="48"/>
      <c r="B351" s="16"/>
      <c r="C351" s="16"/>
      <c r="D351" s="18"/>
      <c r="E351" s="5"/>
      <c r="F351" s="39"/>
      <c r="G351" s="40"/>
      <c r="H351" s="15"/>
      <c r="I351" s="15"/>
      <c r="J351" s="15"/>
      <c r="K351" s="6"/>
      <c r="L351" s="40"/>
      <c r="M351" s="25"/>
      <c r="N351" s="5"/>
      <c r="O351" s="5"/>
      <c r="P351" s="30"/>
      <c r="Q351" s="26"/>
      <c r="R351" s="26"/>
      <c r="S351" s="46"/>
      <c r="U351"/>
      <c r="V351"/>
      <c r="W351"/>
      <c r="X351"/>
    </row>
    <row r="352" spans="1:24" s="29" customFormat="1" ht="16.5">
      <c r="A352" s="48"/>
      <c r="B352" s="16"/>
      <c r="C352" s="16"/>
      <c r="D352" s="18"/>
      <c r="E352" s="5"/>
      <c r="F352" s="39"/>
      <c r="G352" s="40"/>
      <c r="H352" s="15"/>
      <c r="I352" s="15"/>
      <c r="J352" s="15"/>
      <c r="K352" s="6"/>
      <c r="L352" s="40"/>
      <c r="M352" s="25"/>
      <c r="N352" s="5"/>
      <c r="O352" s="5"/>
      <c r="P352" s="30"/>
      <c r="Q352" s="26"/>
      <c r="R352" s="26"/>
      <c r="S352" s="46"/>
      <c r="U352"/>
      <c r="V352"/>
      <c r="W352"/>
      <c r="X352"/>
    </row>
    <row r="353" spans="1:24" s="29" customFormat="1" ht="16.5">
      <c r="A353" s="48"/>
      <c r="B353" s="16"/>
      <c r="C353" s="16"/>
      <c r="D353" s="18"/>
      <c r="E353" s="5"/>
      <c r="F353" s="39"/>
      <c r="G353" s="40"/>
      <c r="H353" s="15"/>
      <c r="I353" s="15"/>
      <c r="J353" s="15"/>
      <c r="K353" s="6"/>
      <c r="L353" s="40"/>
      <c r="M353" s="25"/>
      <c r="N353" s="5"/>
      <c r="O353" s="5"/>
      <c r="P353" s="30"/>
      <c r="Q353" s="26"/>
      <c r="R353" s="26"/>
      <c r="S353" s="46"/>
      <c r="U353"/>
      <c r="V353"/>
      <c r="W353"/>
      <c r="X353"/>
    </row>
    <row r="354" spans="1:24" s="29" customFormat="1" ht="16.5">
      <c r="A354" s="48"/>
      <c r="B354" s="16"/>
      <c r="C354" s="16"/>
      <c r="D354" s="18"/>
      <c r="E354" s="5"/>
      <c r="F354" s="39"/>
      <c r="G354" s="40"/>
      <c r="H354" s="15"/>
      <c r="I354" s="15"/>
      <c r="J354" s="15"/>
      <c r="K354" s="6"/>
      <c r="L354" s="40"/>
      <c r="M354" s="25"/>
      <c r="N354" s="5"/>
      <c r="O354" s="5"/>
      <c r="P354" s="30"/>
      <c r="Q354" s="26"/>
      <c r="R354" s="26"/>
      <c r="S354" s="46"/>
      <c r="U354"/>
      <c r="V354"/>
      <c r="W354"/>
      <c r="X354"/>
    </row>
    <row r="355" spans="1:24" s="29" customFormat="1" ht="16.5">
      <c r="A355" s="48"/>
      <c r="B355" s="16"/>
      <c r="C355" s="16"/>
      <c r="D355" s="18"/>
      <c r="E355" s="5"/>
      <c r="F355" s="39"/>
      <c r="G355" s="40"/>
      <c r="H355" s="15"/>
      <c r="I355" s="15"/>
      <c r="J355" s="15"/>
      <c r="K355" s="6"/>
      <c r="L355" s="40"/>
      <c r="M355" s="25"/>
      <c r="N355" s="5"/>
      <c r="O355" s="5"/>
      <c r="P355" s="30"/>
      <c r="Q355" s="26"/>
      <c r="R355" s="26"/>
      <c r="S355" s="46"/>
      <c r="U355"/>
      <c r="V355"/>
      <c r="W355"/>
      <c r="X355"/>
    </row>
    <row r="356" spans="1:24" s="29" customFormat="1" ht="16.5">
      <c r="A356" s="48"/>
      <c r="B356" s="16"/>
      <c r="C356" s="16"/>
      <c r="D356" s="18"/>
      <c r="E356" s="5"/>
      <c r="F356" s="39"/>
      <c r="G356" s="40"/>
      <c r="H356" s="15"/>
      <c r="I356" s="15"/>
      <c r="J356" s="15"/>
      <c r="K356" s="6"/>
      <c r="L356" s="40"/>
      <c r="M356" s="25"/>
      <c r="N356" s="5"/>
      <c r="O356" s="5"/>
      <c r="P356" s="30"/>
      <c r="Q356" s="26"/>
      <c r="R356" s="26"/>
      <c r="S356" s="46"/>
      <c r="U356"/>
      <c r="V356"/>
      <c r="W356"/>
      <c r="X356"/>
    </row>
    <row r="357" spans="1:24" s="29" customFormat="1" ht="16.5">
      <c r="A357" s="48"/>
      <c r="B357" s="16"/>
      <c r="C357" s="16"/>
      <c r="D357" s="18"/>
      <c r="E357" s="5"/>
      <c r="F357" s="39"/>
      <c r="G357" s="40"/>
      <c r="H357" s="15"/>
      <c r="I357" s="15"/>
      <c r="J357" s="15"/>
      <c r="K357" s="6"/>
      <c r="L357" s="40"/>
      <c r="M357" s="25"/>
      <c r="N357" s="5"/>
      <c r="O357" s="5"/>
      <c r="P357" s="30"/>
      <c r="Q357" s="26"/>
      <c r="R357" s="26"/>
      <c r="S357" s="46"/>
      <c r="U357"/>
      <c r="V357"/>
      <c r="W357"/>
      <c r="X357"/>
    </row>
    <row r="358" spans="1:24" s="29" customFormat="1" ht="16.5">
      <c r="A358" s="48"/>
      <c r="B358" s="16"/>
      <c r="C358" s="16"/>
      <c r="D358" s="18"/>
      <c r="E358" s="5"/>
      <c r="F358" s="39"/>
      <c r="G358" s="40"/>
      <c r="H358" s="15"/>
      <c r="I358" s="15"/>
      <c r="J358" s="15"/>
      <c r="K358" s="6"/>
      <c r="L358" s="40"/>
      <c r="M358" s="25"/>
      <c r="N358" s="5"/>
      <c r="O358" s="5"/>
      <c r="P358" s="30"/>
      <c r="Q358" s="26"/>
      <c r="R358" s="26"/>
      <c r="S358" s="46"/>
      <c r="U358"/>
      <c r="V358"/>
      <c r="W358"/>
      <c r="X358"/>
    </row>
    <row r="359" spans="1:24" s="29" customFormat="1" ht="16.5">
      <c r="A359" s="48"/>
      <c r="B359" s="16"/>
      <c r="C359" s="16"/>
      <c r="D359" s="18"/>
      <c r="E359" s="5"/>
      <c r="F359" s="39"/>
      <c r="G359" s="40"/>
      <c r="H359" s="15"/>
      <c r="I359" s="15"/>
      <c r="J359" s="15"/>
      <c r="K359" s="6"/>
      <c r="L359" s="40"/>
      <c r="M359" s="25"/>
      <c r="N359" s="5"/>
      <c r="O359" s="5"/>
      <c r="P359" s="30"/>
      <c r="Q359" s="26"/>
      <c r="R359" s="26"/>
      <c r="S359" s="46"/>
      <c r="U359"/>
      <c r="V359"/>
      <c r="W359"/>
      <c r="X359"/>
    </row>
    <row r="360" spans="1:24" s="29" customFormat="1" ht="16.5">
      <c r="A360" s="48"/>
      <c r="B360" s="16"/>
      <c r="C360" s="16"/>
      <c r="D360" s="18"/>
      <c r="E360" s="5"/>
      <c r="F360" s="39"/>
      <c r="G360" s="40"/>
      <c r="H360" s="15"/>
      <c r="I360" s="15"/>
      <c r="J360" s="15"/>
      <c r="K360" s="6"/>
      <c r="L360" s="40"/>
      <c r="M360" s="25"/>
      <c r="N360" s="5"/>
      <c r="O360" s="5"/>
      <c r="P360" s="30"/>
      <c r="Q360" s="26"/>
      <c r="R360" s="26"/>
      <c r="S360" s="46"/>
      <c r="U360"/>
      <c r="V360"/>
      <c r="W360"/>
      <c r="X360"/>
    </row>
    <row r="361" spans="1:24" s="29" customFormat="1" ht="16.5">
      <c r="A361" s="48"/>
      <c r="B361" s="16"/>
      <c r="C361" s="16"/>
      <c r="D361" s="18"/>
      <c r="E361" s="5"/>
      <c r="F361" s="39"/>
      <c r="G361" s="40"/>
      <c r="H361" s="15"/>
      <c r="I361" s="15"/>
      <c r="J361" s="15"/>
      <c r="K361" s="6"/>
      <c r="L361" s="40"/>
      <c r="M361" s="25"/>
      <c r="N361" s="5"/>
      <c r="O361" s="5"/>
      <c r="P361" s="30"/>
      <c r="Q361" s="26"/>
      <c r="R361" s="26"/>
      <c r="S361" s="46"/>
      <c r="U361"/>
      <c r="V361"/>
      <c r="W361"/>
      <c r="X361"/>
    </row>
    <row r="362" spans="1:24" s="29" customFormat="1" ht="16.5">
      <c r="A362" s="48"/>
      <c r="B362" s="16"/>
      <c r="C362" s="16"/>
      <c r="D362" s="18"/>
      <c r="E362" s="5"/>
      <c r="F362" s="39"/>
      <c r="G362" s="40"/>
      <c r="H362" s="15"/>
      <c r="I362" s="15"/>
      <c r="J362" s="15"/>
      <c r="K362" s="6"/>
      <c r="L362" s="40"/>
      <c r="M362" s="25"/>
      <c r="N362" s="5"/>
      <c r="O362" s="5"/>
      <c r="P362" s="30"/>
      <c r="Q362" s="26"/>
      <c r="R362" s="26"/>
      <c r="S362" s="46"/>
      <c r="U362"/>
      <c r="V362"/>
      <c r="W362"/>
      <c r="X362"/>
    </row>
    <row r="363" spans="1:24" s="29" customFormat="1" ht="16.5">
      <c r="A363" s="48"/>
      <c r="B363" s="16"/>
      <c r="C363" s="16"/>
      <c r="D363" s="18"/>
      <c r="E363" s="5"/>
      <c r="F363" s="39"/>
      <c r="G363" s="40"/>
      <c r="H363" s="15"/>
      <c r="I363" s="15"/>
      <c r="J363" s="15"/>
      <c r="K363" s="6"/>
      <c r="L363" s="40"/>
      <c r="M363" s="25"/>
      <c r="N363" s="5"/>
      <c r="O363" s="5"/>
      <c r="P363" s="30"/>
      <c r="Q363" s="26"/>
      <c r="R363" s="26"/>
      <c r="S363" s="46"/>
      <c r="U363"/>
      <c r="V363"/>
      <c r="W363"/>
      <c r="X363"/>
    </row>
    <row r="364" spans="1:24" s="29" customFormat="1" ht="16.5">
      <c r="A364" s="48"/>
      <c r="B364" s="16"/>
      <c r="C364" s="16"/>
      <c r="D364" s="18"/>
      <c r="E364" s="5"/>
      <c r="F364" s="39"/>
      <c r="G364" s="40"/>
      <c r="H364" s="15"/>
      <c r="I364" s="15"/>
      <c r="J364" s="15"/>
      <c r="K364" s="6"/>
      <c r="L364" s="40"/>
      <c r="M364" s="25"/>
      <c r="N364" s="5"/>
      <c r="O364" s="5"/>
      <c r="P364" s="30"/>
      <c r="Q364" s="26"/>
      <c r="R364" s="26"/>
      <c r="S364" s="46"/>
      <c r="U364"/>
      <c r="V364"/>
      <c r="W364"/>
      <c r="X364"/>
    </row>
    <row r="365" spans="1:24" s="29" customFormat="1" ht="16.5">
      <c r="A365" s="48"/>
      <c r="B365" s="16"/>
      <c r="C365" s="16"/>
      <c r="D365" s="18"/>
      <c r="E365" s="5"/>
      <c r="F365" s="39"/>
      <c r="G365" s="40"/>
      <c r="H365" s="15"/>
      <c r="I365" s="15"/>
      <c r="J365" s="15"/>
      <c r="K365" s="6"/>
      <c r="L365" s="40"/>
      <c r="M365" s="25"/>
      <c r="N365" s="5"/>
      <c r="O365" s="5"/>
      <c r="P365" s="30"/>
      <c r="Q365" s="26"/>
      <c r="R365" s="26"/>
      <c r="S365" s="46"/>
      <c r="U365"/>
      <c r="V365"/>
      <c r="W365"/>
      <c r="X365"/>
    </row>
    <row r="366" spans="1:24" s="29" customFormat="1" ht="16.5">
      <c r="A366" s="48"/>
      <c r="B366" s="16"/>
      <c r="C366" s="16"/>
      <c r="D366" s="18"/>
      <c r="E366" s="5"/>
      <c r="F366" s="39"/>
      <c r="G366" s="40"/>
      <c r="H366" s="15"/>
      <c r="I366" s="15"/>
      <c r="J366" s="15"/>
      <c r="K366" s="6"/>
      <c r="L366" s="40"/>
      <c r="M366" s="25"/>
      <c r="N366" s="5"/>
      <c r="O366" s="5"/>
      <c r="P366" s="30"/>
      <c r="Q366" s="26"/>
      <c r="R366" s="26"/>
      <c r="S366" s="46"/>
      <c r="U366"/>
      <c r="V366"/>
      <c r="W366"/>
      <c r="X366"/>
    </row>
    <row r="367" spans="1:24" s="29" customFormat="1" ht="16.5">
      <c r="A367" s="48"/>
      <c r="B367" s="16"/>
      <c r="C367" s="16"/>
      <c r="D367" s="18"/>
      <c r="E367" s="5"/>
      <c r="F367" s="39"/>
      <c r="G367" s="40"/>
      <c r="H367" s="15"/>
      <c r="I367" s="15"/>
      <c r="J367" s="15"/>
      <c r="K367" s="6"/>
      <c r="L367" s="40"/>
      <c r="M367" s="25"/>
      <c r="N367" s="5"/>
      <c r="O367" s="5"/>
      <c r="P367" s="30"/>
      <c r="Q367" s="26"/>
      <c r="R367" s="26"/>
      <c r="S367" s="46"/>
      <c r="U367"/>
      <c r="V367"/>
      <c r="W367"/>
      <c r="X367"/>
    </row>
    <row r="368" spans="1:24" s="29" customFormat="1" ht="16.5">
      <c r="A368" s="48"/>
      <c r="B368" s="16"/>
      <c r="C368" s="16"/>
      <c r="D368" s="18"/>
      <c r="E368" s="5"/>
      <c r="F368" s="39"/>
      <c r="G368" s="40"/>
      <c r="H368" s="15"/>
      <c r="I368" s="15"/>
      <c r="J368" s="15"/>
      <c r="K368" s="6"/>
      <c r="L368" s="40"/>
      <c r="M368" s="25"/>
      <c r="N368" s="5"/>
      <c r="O368" s="5"/>
      <c r="P368" s="30"/>
      <c r="Q368" s="26"/>
      <c r="R368" s="26"/>
      <c r="S368" s="46"/>
      <c r="U368"/>
      <c r="V368"/>
      <c r="W368"/>
      <c r="X368"/>
    </row>
    <row r="369" spans="1:24" s="29" customFormat="1" ht="16.5">
      <c r="A369" s="48"/>
      <c r="B369" s="16"/>
      <c r="C369" s="16"/>
      <c r="D369" s="18"/>
      <c r="E369" s="5"/>
      <c r="F369" s="39"/>
      <c r="G369" s="40"/>
      <c r="H369" s="15"/>
      <c r="I369" s="15"/>
      <c r="J369" s="15"/>
      <c r="K369" s="6"/>
      <c r="L369" s="40"/>
      <c r="M369" s="25"/>
      <c r="N369" s="5"/>
      <c r="O369" s="5"/>
      <c r="P369" s="30"/>
      <c r="Q369" s="26"/>
      <c r="R369" s="26"/>
      <c r="S369" s="46"/>
      <c r="U369"/>
      <c r="V369"/>
      <c r="W369"/>
      <c r="X369"/>
    </row>
    <row r="370" spans="1:24" s="29" customFormat="1" ht="16.5">
      <c r="A370" s="48"/>
      <c r="B370" s="16"/>
      <c r="C370" s="16"/>
      <c r="D370" s="18"/>
      <c r="E370" s="5"/>
      <c r="F370" s="39"/>
      <c r="G370" s="40"/>
      <c r="H370" s="15"/>
      <c r="I370" s="15"/>
      <c r="J370" s="15"/>
      <c r="K370" s="6"/>
      <c r="L370" s="40"/>
      <c r="M370" s="25"/>
      <c r="N370" s="5"/>
      <c r="O370" s="5"/>
      <c r="P370" s="30"/>
      <c r="Q370" s="26"/>
      <c r="R370" s="26"/>
      <c r="S370" s="46"/>
      <c r="U370"/>
      <c r="V370"/>
      <c r="W370"/>
      <c r="X370"/>
    </row>
    <row r="371" spans="1:24" s="29" customFormat="1" ht="16.5">
      <c r="A371" s="48"/>
      <c r="B371" s="16"/>
      <c r="C371" s="16"/>
      <c r="D371" s="18"/>
      <c r="E371" s="5"/>
      <c r="F371" s="39"/>
      <c r="G371" s="40"/>
      <c r="H371" s="15"/>
      <c r="I371" s="15"/>
      <c r="J371" s="15"/>
      <c r="K371" s="6"/>
      <c r="L371" s="40"/>
      <c r="M371" s="25"/>
      <c r="N371" s="5"/>
      <c r="O371" s="5"/>
      <c r="P371" s="30"/>
      <c r="Q371" s="26"/>
      <c r="R371" s="26"/>
      <c r="S371" s="46"/>
      <c r="U371"/>
      <c r="V371"/>
      <c r="W371"/>
      <c r="X371"/>
    </row>
    <row r="372" spans="1:24" s="29" customFormat="1" ht="16.5">
      <c r="A372" s="48"/>
      <c r="B372" s="16"/>
      <c r="C372" s="16"/>
      <c r="D372" s="18"/>
      <c r="E372" s="5"/>
      <c r="F372" s="39"/>
      <c r="G372" s="40"/>
      <c r="H372" s="15"/>
      <c r="I372" s="15"/>
      <c r="J372" s="15"/>
      <c r="K372" s="6"/>
      <c r="L372" s="40"/>
      <c r="M372" s="25"/>
      <c r="N372" s="5"/>
      <c r="O372" s="5"/>
      <c r="P372" s="30"/>
      <c r="Q372" s="26"/>
      <c r="R372" s="26"/>
      <c r="S372" s="46"/>
      <c r="U372"/>
      <c r="V372"/>
      <c r="W372"/>
      <c r="X372"/>
    </row>
    <row r="373" spans="1:24" s="29" customFormat="1" ht="16.5">
      <c r="A373" s="48"/>
      <c r="B373" s="16"/>
      <c r="C373" s="16"/>
      <c r="D373" s="18"/>
      <c r="E373" s="5"/>
      <c r="F373" s="39"/>
      <c r="G373" s="40"/>
      <c r="H373" s="15"/>
      <c r="I373" s="15"/>
      <c r="J373" s="15"/>
      <c r="K373" s="6"/>
      <c r="L373" s="40"/>
      <c r="M373" s="25"/>
      <c r="N373" s="5"/>
      <c r="O373" s="5"/>
      <c r="P373" s="30"/>
      <c r="Q373" s="26"/>
      <c r="R373" s="26"/>
      <c r="S373" s="46"/>
      <c r="U373"/>
      <c r="V373"/>
      <c r="W373"/>
      <c r="X373"/>
    </row>
    <row r="374" spans="1:24" s="29" customFormat="1" ht="16.5">
      <c r="A374" s="48"/>
      <c r="B374" s="16"/>
      <c r="C374" s="16"/>
      <c r="D374" s="18"/>
      <c r="E374" s="5"/>
      <c r="F374" s="39"/>
      <c r="G374" s="40"/>
      <c r="H374" s="15"/>
      <c r="I374" s="15"/>
      <c r="J374" s="15"/>
      <c r="K374" s="6"/>
      <c r="L374" s="40"/>
      <c r="M374" s="25"/>
      <c r="N374" s="5"/>
      <c r="O374" s="5"/>
      <c r="P374" s="30"/>
      <c r="Q374" s="26"/>
      <c r="R374" s="26"/>
      <c r="S374" s="46"/>
      <c r="U374"/>
      <c r="V374"/>
      <c r="W374"/>
      <c r="X374"/>
    </row>
    <row r="375" spans="1:24" s="29" customFormat="1" ht="16.5">
      <c r="A375" s="48"/>
      <c r="B375" s="16"/>
      <c r="C375" s="16"/>
      <c r="D375" s="18"/>
      <c r="E375" s="5"/>
      <c r="F375" s="39"/>
      <c r="G375" s="40"/>
      <c r="H375" s="15"/>
      <c r="I375" s="15"/>
      <c r="J375" s="15"/>
      <c r="K375" s="6"/>
      <c r="L375" s="40"/>
      <c r="M375" s="25"/>
      <c r="N375" s="5"/>
      <c r="O375" s="5"/>
      <c r="P375" s="30"/>
      <c r="Q375" s="26"/>
      <c r="R375" s="26"/>
      <c r="S375" s="46"/>
      <c r="U375"/>
      <c r="V375"/>
      <c r="W375"/>
      <c r="X375"/>
    </row>
    <row r="376" spans="1:24" s="29" customFormat="1" ht="16.5">
      <c r="A376" s="48"/>
      <c r="B376" s="16"/>
      <c r="C376" s="16"/>
      <c r="D376" s="18"/>
      <c r="E376" s="5"/>
      <c r="F376" s="39"/>
      <c r="G376" s="40"/>
      <c r="H376" s="15"/>
      <c r="I376" s="15"/>
      <c r="J376" s="15"/>
      <c r="K376" s="6"/>
      <c r="L376" s="40"/>
      <c r="M376" s="25"/>
      <c r="N376" s="5"/>
      <c r="O376" s="5"/>
      <c r="P376" s="30"/>
      <c r="Q376" s="26"/>
      <c r="R376" s="26"/>
      <c r="S376" s="46"/>
      <c r="U376"/>
      <c r="V376"/>
      <c r="W376"/>
      <c r="X376"/>
    </row>
    <row r="377" spans="1:24" s="29" customFormat="1" ht="16.5">
      <c r="A377" s="48"/>
      <c r="B377" s="16"/>
      <c r="C377" s="16"/>
      <c r="D377" s="18"/>
      <c r="E377" s="5"/>
      <c r="F377" s="39"/>
      <c r="G377" s="40"/>
      <c r="H377" s="15"/>
      <c r="I377" s="15"/>
      <c r="J377" s="15"/>
      <c r="K377" s="6"/>
      <c r="L377" s="40"/>
      <c r="M377" s="25"/>
      <c r="N377" s="5"/>
      <c r="O377" s="5"/>
      <c r="P377" s="30"/>
      <c r="Q377" s="26"/>
      <c r="R377" s="26"/>
      <c r="S377" s="46"/>
      <c r="U377"/>
      <c r="V377"/>
      <c r="W377"/>
      <c r="X377"/>
    </row>
    <row r="378" spans="1:24" s="29" customFormat="1" ht="16.5">
      <c r="A378" s="48"/>
      <c r="B378" s="16"/>
      <c r="C378" s="16"/>
      <c r="D378" s="18"/>
      <c r="E378" s="5"/>
      <c r="F378" s="39"/>
      <c r="G378" s="40"/>
      <c r="H378" s="15"/>
      <c r="I378" s="15"/>
      <c r="J378" s="15"/>
      <c r="K378" s="6"/>
      <c r="L378" s="40"/>
      <c r="M378" s="25"/>
      <c r="N378" s="5"/>
      <c r="O378" s="5"/>
      <c r="P378" s="30"/>
      <c r="Q378" s="26"/>
      <c r="R378" s="26"/>
      <c r="S378" s="46"/>
      <c r="U378"/>
      <c r="V378"/>
      <c r="W378"/>
      <c r="X378"/>
    </row>
    <row r="379" spans="1:24" s="29" customFormat="1" ht="16.5">
      <c r="A379" s="48"/>
      <c r="B379" s="16"/>
      <c r="C379" s="16"/>
      <c r="D379" s="18"/>
      <c r="E379" s="5"/>
      <c r="F379" s="39"/>
      <c r="G379" s="40"/>
      <c r="H379" s="15"/>
      <c r="I379" s="15"/>
      <c r="J379" s="15"/>
      <c r="K379" s="6"/>
      <c r="L379" s="40"/>
      <c r="M379" s="25"/>
      <c r="N379" s="5"/>
      <c r="O379" s="5"/>
      <c r="P379" s="30"/>
      <c r="Q379" s="26"/>
      <c r="R379" s="26"/>
      <c r="S379" s="46"/>
      <c r="U379"/>
      <c r="V379"/>
      <c r="W379"/>
      <c r="X379"/>
    </row>
    <row r="380" spans="1:24" s="29" customFormat="1" ht="16.5">
      <c r="A380" s="48"/>
      <c r="B380" s="16"/>
      <c r="C380" s="16"/>
      <c r="D380" s="18"/>
      <c r="E380" s="5"/>
      <c r="F380" s="39"/>
      <c r="G380" s="40"/>
      <c r="H380" s="15"/>
      <c r="I380" s="15"/>
      <c r="J380" s="15"/>
      <c r="K380" s="6"/>
      <c r="L380" s="40"/>
      <c r="M380" s="25"/>
      <c r="N380" s="5"/>
      <c r="O380" s="5"/>
      <c r="P380" s="30"/>
      <c r="Q380" s="26"/>
      <c r="R380" s="26"/>
      <c r="S380" s="46"/>
      <c r="U380"/>
      <c r="V380"/>
      <c r="W380"/>
      <c r="X380"/>
    </row>
    <row r="381" spans="1:24" s="29" customFormat="1" ht="16.5">
      <c r="A381" s="48"/>
      <c r="B381" s="16"/>
      <c r="C381" s="16"/>
      <c r="D381" s="18"/>
      <c r="E381" s="5"/>
      <c r="F381" s="39"/>
      <c r="G381" s="40"/>
      <c r="H381" s="15"/>
      <c r="I381" s="15"/>
      <c r="J381" s="15"/>
      <c r="K381" s="6"/>
      <c r="L381" s="40"/>
      <c r="M381" s="25"/>
      <c r="N381" s="5"/>
      <c r="O381" s="5"/>
      <c r="P381" s="30"/>
      <c r="Q381" s="26"/>
      <c r="R381" s="26"/>
      <c r="S381" s="46"/>
      <c r="U381"/>
      <c r="V381"/>
      <c r="W381"/>
      <c r="X381"/>
    </row>
    <row r="382" spans="1:24" s="29" customFormat="1" ht="16.5">
      <c r="A382" s="48"/>
      <c r="B382" s="16"/>
      <c r="C382" s="16"/>
      <c r="D382" s="18"/>
      <c r="E382" s="5"/>
      <c r="F382" s="39"/>
      <c r="G382" s="40"/>
      <c r="H382" s="15"/>
      <c r="I382" s="15"/>
      <c r="J382" s="15"/>
      <c r="K382" s="6"/>
      <c r="L382" s="40"/>
      <c r="M382" s="25"/>
      <c r="N382" s="5"/>
      <c r="O382" s="5"/>
      <c r="P382" s="30"/>
      <c r="Q382" s="26"/>
      <c r="R382" s="26"/>
      <c r="S382" s="46"/>
      <c r="U382"/>
      <c r="V382"/>
      <c r="W382"/>
      <c r="X382"/>
    </row>
    <row r="383" spans="1:24" s="29" customFormat="1" ht="16.5">
      <c r="A383" s="48"/>
      <c r="B383" s="16"/>
      <c r="C383" s="16"/>
      <c r="D383" s="18"/>
      <c r="E383" s="5"/>
      <c r="F383" s="39"/>
      <c r="G383" s="40"/>
      <c r="H383" s="15"/>
      <c r="I383" s="15"/>
      <c r="J383" s="15"/>
      <c r="K383" s="6"/>
      <c r="L383" s="40"/>
      <c r="M383" s="25"/>
      <c r="N383" s="5"/>
      <c r="O383" s="5"/>
      <c r="P383" s="30"/>
      <c r="Q383" s="26"/>
      <c r="R383" s="26"/>
      <c r="S383" s="46"/>
      <c r="U383"/>
      <c r="V383"/>
      <c r="W383"/>
      <c r="X383"/>
    </row>
    <row r="384" spans="1:24" s="29" customFormat="1" ht="16.5">
      <c r="A384" s="48"/>
      <c r="B384" s="16"/>
      <c r="C384" s="16"/>
      <c r="D384" s="18"/>
      <c r="E384" s="5"/>
      <c r="F384" s="39"/>
      <c r="G384" s="40"/>
      <c r="H384" s="15"/>
      <c r="I384" s="15"/>
      <c r="J384" s="15"/>
      <c r="K384" s="6"/>
      <c r="L384" s="40"/>
      <c r="M384" s="25"/>
      <c r="N384" s="5"/>
      <c r="O384" s="5"/>
      <c r="P384" s="30"/>
      <c r="Q384" s="26"/>
      <c r="R384" s="26"/>
      <c r="S384" s="46"/>
      <c r="U384"/>
      <c r="V384"/>
      <c r="W384"/>
      <c r="X384"/>
    </row>
    <row r="385" spans="1:24" s="29" customFormat="1" ht="16.5">
      <c r="A385" s="48"/>
      <c r="B385" s="16"/>
      <c r="C385" s="16"/>
      <c r="D385" s="18"/>
      <c r="E385" s="5"/>
      <c r="F385" s="39"/>
      <c r="G385" s="40"/>
      <c r="H385" s="15"/>
      <c r="I385" s="15"/>
      <c r="J385" s="15"/>
      <c r="K385" s="6"/>
      <c r="L385" s="40"/>
      <c r="M385" s="25"/>
      <c r="N385" s="5"/>
      <c r="O385" s="5"/>
      <c r="P385" s="30"/>
      <c r="Q385" s="26"/>
      <c r="R385" s="26"/>
      <c r="S385" s="46"/>
      <c r="U385"/>
      <c r="V385"/>
      <c r="W385"/>
      <c r="X385"/>
    </row>
    <row r="386" spans="1:24" s="29" customFormat="1" ht="16.5">
      <c r="A386" s="48"/>
      <c r="B386" s="16"/>
      <c r="C386" s="16"/>
      <c r="D386" s="18"/>
      <c r="E386" s="5"/>
      <c r="F386" s="39"/>
      <c r="G386" s="40"/>
      <c r="H386" s="15"/>
      <c r="I386" s="15"/>
      <c r="J386" s="15"/>
      <c r="K386" s="6"/>
      <c r="L386" s="40"/>
      <c r="M386" s="25"/>
      <c r="N386" s="5"/>
      <c r="O386" s="5"/>
      <c r="P386" s="46"/>
      <c r="Q386" s="26"/>
      <c r="R386" s="26"/>
      <c r="S386" s="46"/>
      <c r="U386"/>
      <c r="V386"/>
      <c r="W386"/>
      <c r="X386"/>
    </row>
    <row r="387" spans="1:24" s="29" customFormat="1" ht="16.5">
      <c r="A387" s="48"/>
      <c r="B387" s="16"/>
      <c r="C387" s="16"/>
      <c r="D387" s="18"/>
      <c r="E387" s="5"/>
      <c r="F387" s="39"/>
      <c r="G387" s="40"/>
      <c r="H387" s="15"/>
      <c r="I387" s="15"/>
      <c r="J387" s="15"/>
      <c r="K387" s="6"/>
      <c r="L387" s="40"/>
      <c r="M387" s="25"/>
      <c r="N387" s="5"/>
      <c r="O387" s="5"/>
      <c r="P387" s="46"/>
      <c r="Q387" s="26"/>
      <c r="R387" s="26"/>
      <c r="S387" s="46"/>
      <c r="U387"/>
      <c r="V387"/>
      <c r="W387"/>
      <c r="X387"/>
    </row>
    <row r="388" spans="1:24" s="29" customFormat="1" ht="16.5">
      <c r="A388" s="48"/>
      <c r="B388" s="16"/>
      <c r="C388" s="16"/>
      <c r="D388" s="18"/>
      <c r="E388" s="5"/>
      <c r="F388" s="39"/>
      <c r="G388" s="40"/>
      <c r="H388" s="15"/>
      <c r="I388" s="15"/>
      <c r="J388" s="15"/>
      <c r="K388" s="6"/>
      <c r="L388" s="40"/>
      <c r="M388" s="25"/>
      <c r="N388" s="5"/>
      <c r="O388" s="5"/>
      <c r="P388" s="46"/>
      <c r="Q388" s="26"/>
      <c r="R388" s="26"/>
      <c r="S388" s="46"/>
      <c r="U388"/>
      <c r="V388"/>
      <c r="W388"/>
      <c r="X388"/>
    </row>
    <row r="389" spans="1:24" s="29" customFormat="1" ht="16.5">
      <c r="A389" s="48"/>
      <c r="B389" s="16"/>
      <c r="C389" s="16"/>
      <c r="D389" s="18"/>
      <c r="E389" s="5"/>
      <c r="F389" s="39"/>
      <c r="G389" s="40"/>
      <c r="H389" s="15"/>
      <c r="I389" s="15"/>
      <c r="J389" s="15"/>
      <c r="K389" s="6"/>
      <c r="L389" s="40"/>
      <c r="M389" s="25"/>
      <c r="N389" s="5"/>
      <c r="O389" s="5"/>
      <c r="P389" s="46"/>
      <c r="Q389" s="26"/>
      <c r="R389" s="26"/>
      <c r="S389" s="46"/>
      <c r="U389"/>
      <c r="V389"/>
      <c r="W389"/>
      <c r="X389"/>
    </row>
    <row r="390" spans="1:24" s="29" customFormat="1" ht="16.5">
      <c r="A390" s="48"/>
      <c r="B390" s="16"/>
      <c r="C390" s="16"/>
      <c r="D390" s="18"/>
      <c r="E390" s="5"/>
      <c r="F390" s="39"/>
      <c r="G390" s="40"/>
      <c r="H390" s="15"/>
      <c r="I390" s="15"/>
      <c r="J390" s="15"/>
      <c r="K390" s="6"/>
      <c r="L390" s="40"/>
      <c r="M390" s="25"/>
      <c r="N390" s="5"/>
      <c r="O390" s="5"/>
      <c r="P390" s="46"/>
      <c r="Q390" s="26"/>
      <c r="R390" s="26"/>
      <c r="S390" s="46"/>
      <c r="U390"/>
      <c r="V390"/>
      <c r="W390"/>
      <c r="X390"/>
    </row>
    <row r="391" spans="1:24" s="29" customFormat="1" ht="16.5">
      <c r="A391" s="48"/>
      <c r="B391" s="16"/>
      <c r="C391" s="16"/>
      <c r="D391" s="18"/>
      <c r="E391" s="5"/>
      <c r="F391" s="39"/>
      <c r="G391" s="40"/>
      <c r="H391" s="15"/>
      <c r="I391" s="15"/>
      <c r="J391" s="15"/>
      <c r="K391" s="6"/>
      <c r="L391" s="40"/>
      <c r="M391" s="25"/>
      <c r="N391" s="5"/>
      <c r="O391" s="5"/>
      <c r="P391" s="46"/>
      <c r="Q391" s="26"/>
      <c r="R391" s="26"/>
      <c r="S391" s="46"/>
      <c r="U391"/>
      <c r="V391"/>
      <c r="W391"/>
      <c r="X391"/>
    </row>
    <row r="392" spans="1:24" s="29" customFormat="1" ht="16.5">
      <c r="A392" s="48"/>
      <c r="B392" s="16"/>
      <c r="C392" s="16"/>
      <c r="D392" s="18"/>
      <c r="E392" s="5"/>
      <c r="F392" s="39"/>
      <c r="G392" s="40"/>
      <c r="H392" s="15"/>
      <c r="I392" s="15"/>
      <c r="J392" s="15"/>
      <c r="K392" s="6"/>
      <c r="L392" s="40"/>
      <c r="M392" s="25"/>
      <c r="N392" s="5"/>
      <c r="O392" s="5"/>
      <c r="P392" s="46"/>
      <c r="Q392" s="26"/>
      <c r="R392" s="26"/>
      <c r="S392" s="46"/>
      <c r="U392"/>
      <c r="V392"/>
      <c r="W392"/>
      <c r="X392"/>
    </row>
    <row r="393" spans="1:24" s="29" customFormat="1" ht="16.5">
      <c r="A393" s="48"/>
      <c r="B393" s="16"/>
      <c r="C393" s="16"/>
      <c r="D393" s="18"/>
      <c r="E393" s="5"/>
      <c r="F393" s="39"/>
      <c r="G393" s="40"/>
      <c r="H393" s="15"/>
      <c r="I393" s="15"/>
      <c r="J393" s="15"/>
      <c r="K393" s="6"/>
      <c r="L393" s="40"/>
      <c r="M393" s="25"/>
      <c r="N393" s="5"/>
      <c r="O393" s="5"/>
      <c r="P393" s="46"/>
      <c r="Q393" s="26"/>
      <c r="R393" s="26"/>
      <c r="S393" s="46"/>
      <c r="U393"/>
      <c r="V393"/>
      <c r="W393"/>
      <c r="X393"/>
    </row>
    <row r="394" spans="1:24" s="29" customFormat="1" ht="16.5">
      <c r="A394" s="48"/>
      <c r="B394" s="16"/>
      <c r="C394" s="16"/>
      <c r="D394" s="18"/>
      <c r="E394" s="5"/>
      <c r="F394" s="39"/>
      <c r="G394" s="40"/>
      <c r="H394" s="15"/>
      <c r="I394" s="15"/>
      <c r="J394" s="15"/>
      <c r="K394" s="6"/>
      <c r="L394" s="40"/>
      <c r="M394" s="25"/>
      <c r="N394" s="5"/>
      <c r="O394" s="5"/>
      <c r="P394" s="46"/>
      <c r="Q394" s="26"/>
      <c r="R394" s="26"/>
      <c r="S394" s="46"/>
      <c r="U394"/>
      <c r="V394"/>
      <c r="W394"/>
      <c r="X394"/>
    </row>
    <row r="395" spans="1:24" s="29" customFormat="1" ht="16.5">
      <c r="A395" s="48"/>
      <c r="B395" s="16"/>
      <c r="C395" s="16"/>
      <c r="D395" s="18"/>
      <c r="E395" s="5"/>
      <c r="F395" s="39"/>
      <c r="G395" s="40"/>
      <c r="H395" s="15"/>
      <c r="I395" s="15"/>
      <c r="J395" s="15"/>
      <c r="K395" s="6"/>
      <c r="L395" s="40"/>
      <c r="M395" s="25"/>
      <c r="N395" s="5"/>
      <c r="O395" s="5"/>
      <c r="P395" s="46"/>
      <c r="Q395" s="26"/>
      <c r="R395" s="26"/>
      <c r="S395" s="46"/>
      <c r="U395"/>
      <c r="V395"/>
      <c r="W395"/>
      <c r="X395"/>
    </row>
    <row r="396" spans="1:24" s="29" customFormat="1" ht="16.5">
      <c r="A396" s="48"/>
      <c r="B396" s="16"/>
      <c r="C396" s="16"/>
      <c r="D396" s="18"/>
      <c r="E396" s="5"/>
      <c r="F396" s="39"/>
      <c r="G396" s="40"/>
      <c r="H396" s="15"/>
      <c r="I396" s="15"/>
      <c r="J396" s="15"/>
      <c r="K396" s="6"/>
      <c r="L396" s="40"/>
      <c r="M396" s="25"/>
      <c r="N396" s="5"/>
      <c r="O396" s="5"/>
      <c r="P396" s="46"/>
      <c r="Q396" s="26"/>
      <c r="R396" s="26"/>
      <c r="S396" s="46"/>
      <c r="U396"/>
      <c r="V396"/>
      <c r="W396"/>
      <c r="X396"/>
    </row>
    <row r="397" spans="1:24" s="29" customFormat="1" ht="16.5">
      <c r="A397" s="48"/>
      <c r="B397" s="16"/>
      <c r="C397" s="16"/>
      <c r="D397" s="18"/>
      <c r="E397" s="5"/>
      <c r="F397" s="39"/>
      <c r="G397" s="40"/>
      <c r="H397" s="15"/>
      <c r="I397" s="15"/>
      <c r="J397" s="15"/>
      <c r="K397" s="6"/>
      <c r="L397" s="40"/>
      <c r="M397" s="25"/>
      <c r="N397" s="5"/>
      <c r="O397" s="5"/>
      <c r="P397" s="46"/>
      <c r="Q397" s="26"/>
      <c r="R397" s="26"/>
      <c r="S397" s="46"/>
      <c r="U397"/>
      <c r="V397"/>
      <c r="W397"/>
      <c r="X397"/>
    </row>
    <row r="398" spans="1:24" s="29" customFormat="1" ht="16.5">
      <c r="A398" s="48"/>
      <c r="B398" s="16"/>
      <c r="C398" s="16"/>
      <c r="D398" s="18"/>
      <c r="E398" s="5"/>
      <c r="F398" s="39"/>
      <c r="G398" s="40"/>
      <c r="H398" s="15"/>
      <c r="I398" s="15"/>
      <c r="J398" s="15"/>
      <c r="K398" s="6"/>
      <c r="L398" s="40"/>
      <c r="M398" s="25"/>
      <c r="N398" s="5"/>
      <c r="O398" s="5"/>
      <c r="P398" s="46"/>
      <c r="Q398" s="26"/>
      <c r="R398" s="26"/>
      <c r="S398" s="46"/>
      <c r="U398"/>
      <c r="V398"/>
      <c r="W398"/>
      <c r="X398"/>
    </row>
    <row r="399" spans="1:24" s="29" customFormat="1" ht="16.5">
      <c r="A399" s="48"/>
      <c r="B399" s="16"/>
      <c r="C399" s="16"/>
      <c r="D399" s="18"/>
      <c r="E399" s="5"/>
      <c r="F399" s="39"/>
      <c r="G399" s="40"/>
      <c r="H399" s="15"/>
      <c r="I399" s="15"/>
      <c r="J399" s="15"/>
      <c r="K399" s="6"/>
      <c r="L399" s="40"/>
      <c r="M399" s="25"/>
      <c r="N399" s="5"/>
      <c r="O399" s="5"/>
      <c r="P399" s="46"/>
      <c r="Q399" s="26"/>
      <c r="R399" s="26"/>
      <c r="S399" s="46"/>
      <c r="U399"/>
      <c r="V399"/>
      <c r="W399"/>
      <c r="X399"/>
    </row>
    <row r="400" spans="1:24" s="29" customFormat="1" ht="16.5">
      <c r="A400" s="48"/>
      <c r="B400" s="16"/>
      <c r="C400" s="16"/>
      <c r="D400" s="18"/>
      <c r="E400" s="5"/>
      <c r="F400" s="39"/>
      <c r="G400" s="40"/>
      <c r="H400" s="15"/>
      <c r="I400" s="15"/>
      <c r="J400" s="15"/>
      <c r="K400" s="6"/>
      <c r="L400" s="40"/>
      <c r="M400" s="25"/>
      <c r="N400" s="5"/>
      <c r="O400" s="5"/>
      <c r="P400" s="46"/>
      <c r="Q400" s="26"/>
      <c r="R400" s="26"/>
      <c r="S400" s="46"/>
      <c r="U400"/>
      <c r="V400"/>
      <c r="W400"/>
      <c r="X400"/>
    </row>
    <row r="401" spans="1:24" s="29" customFormat="1" ht="16.5">
      <c r="A401" s="48"/>
      <c r="B401" s="16"/>
      <c r="C401" s="16"/>
      <c r="D401" s="18"/>
      <c r="E401" s="5"/>
      <c r="F401" s="39"/>
      <c r="G401" s="40"/>
      <c r="H401" s="15"/>
      <c r="I401" s="15"/>
      <c r="J401" s="15"/>
      <c r="K401" s="6"/>
      <c r="L401" s="40"/>
      <c r="M401" s="25"/>
      <c r="N401" s="5"/>
      <c r="O401" s="5"/>
      <c r="P401" s="46"/>
      <c r="Q401" s="26"/>
      <c r="R401" s="26"/>
      <c r="S401" s="46"/>
      <c r="U401"/>
      <c r="V401"/>
      <c r="W401"/>
      <c r="X401"/>
    </row>
    <row r="402" spans="1:24" s="29" customFormat="1" ht="16.5">
      <c r="A402" s="48"/>
      <c r="B402" s="16"/>
      <c r="C402" s="16"/>
      <c r="D402" s="18"/>
      <c r="E402" s="5"/>
      <c r="F402" s="39"/>
      <c r="G402" s="40"/>
      <c r="H402" s="15"/>
      <c r="I402" s="15"/>
      <c r="J402" s="15"/>
      <c r="K402" s="6"/>
      <c r="L402" s="40"/>
      <c r="M402" s="25"/>
      <c r="N402" s="5"/>
      <c r="O402" s="5"/>
      <c r="P402" s="46"/>
      <c r="Q402" s="26"/>
      <c r="R402" s="26"/>
      <c r="S402" s="46"/>
      <c r="U402"/>
      <c r="V402"/>
      <c r="W402"/>
      <c r="X402"/>
    </row>
    <row r="403" spans="1:24" s="29" customFormat="1" ht="16.5">
      <c r="A403" s="48"/>
      <c r="B403" s="16"/>
      <c r="C403" s="16"/>
      <c r="D403" s="18"/>
      <c r="E403" s="5"/>
      <c r="F403" s="39"/>
      <c r="G403" s="40"/>
      <c r="H403" s="15"/>
      <c r="I403" s="15"/>
      <c r="J403" s="15"/>
      <c r="K403" s="6"/>
      <c r="L403" s="40"/>
      <c r="M403" s="25"/>
      <c r="N403" s="5"/>
      <c r="O403" s="5"/>
      <c r="P403" s="46"/>
      <c r="Q403" s="26"/>
      <c r="R403" s="26"/>
      <c r="S403" s="46"/>
      <c r="U403"/>
      <c r="V403"/>
      <c r="W403"/>
      <c r="X403"/>
    </row>
    <row r="404" spans="1:24" s="29" customFormat="1" ht="16.5">
      <c r="A404" s="48"/>
      <c r="B404" s="16"/>
      <c r="C404" s="16"/>
      <c r="D404" s="18"/>
      <c r="E404" s="5"/>
      <c r="F404" s="39"/>
      <c r="G404" s="40"/>
      <c r="H404" s="15"/>
      <c r="I404" s="15"/>
      <c r="J404" s="15"/>
      <c r="K404" s="6"/>
      <c r="L404" s="40"/>
      <c r="M404" s="25"/>
      <c r="N404" s="5"/>
      <c r="O404" s="5"/>
      <c r="P404" s="46"/>
      <c r="Q404" s="26"/>
      <c r="R404" s="26"/>
      <c r="S404" s="46"/>
      <c r="U404"/>
      <c r="V404"/>
      <c r="W404"/>
      <c r="X404"/>
    </row>
    <row r="405" spans="1:24" s="29" customFormat="1" ht="16.5">
      <c r="A405" s="48"/>
      <c r="B405" s="16"/>
      <c r="C405" s="16"/>
      <c r="D405" s="18"/>
      <c r="E405" s="5"/>
      <c r="F405" s="39"/>
      <c r="G405" s="40"/>
      <c r="H405" s="15"/>
      <c r="I405" s="15"/>
      <c r="J405" s="15"/>
      <c r="K405" s="6"/>
      <c r="L405" s="40"/>
      <c r="M405" s="25"/>
      <c r="N405" s="5"/>
      <c r="O405" s="5"/>
      <c r="P405" s="46"/>
      <c r="Q405" s="26"/>
      <c r="R405" s="26"/>
      <c r="S405" s="46"/>
      <c r="U405"/>
      <c r="V405"/>
      <c r="W405"/>
      <c r="X405"/>
    </row>
    <row r="406" spans="1:24" s="29" customFormat="1" ht="16.5">
      <c r="A406" s="48"/>
      <c r="B406" s="16"/>
      <c r="C406" s="16"/>
      <c r="D406" s="18"/>
      <c r="E406" s="5"/>
      <c r="F406" s="39"/>
      <c r="G406" s="40"/>
      <c r="H406" s="15"/>
      <c r="I406" s="15"/>
      <c r="J406" s="15"/>
      <c r="K406" s="6"/>
      <c r="L406" s="40"/>
      <c r="M406" s="25"/>
      <c r="N406" s="5"/>
      <c r="O406" s="5"/>
      <c r="P406" s="46"/>
      <c r="Q406" s="26"/>
      <c r="R406" s="26"/>
      <c r="S406" s="46"/>
      <c r="U406"/>
      <c r="V406"/>
      <c r="W406"/>
      <c r="X406"/>
    </row>
    <row r="407" spans="1:24" s="29" customFormat="1" ht="16.5">
      <c r="A407" s="48"/>
      <c r="B407" s="16"/>
      <c r="C407" s="16"/>
      <c r="D407" s="18"/>
      <c r="E407" s="5"/>
      <c r="F407" s="39"/>
      <c r="G407" s="40"/>
      <c r="H407" s="15"/>
      <c r="I407" s="15"/>
      <c r="J407" s="15"/>
      <c r="K407" s="6"/>
      <c r="L407" s="40"/>
      <c r="M407" s="25"/>
      <c r="N407" s="5"/>
      <c r="O407" s="5"/>
      <c r="P407" s="46"/>
      <c r="Q407" s="26"/>
      <c r="R407" s="26"/>
      <c r="S407" s="46"/>
      <c r="U407"/>
      <c r="V407"/>
      <c r="W407"/>
      <c r="X407"/>
    </row>
    <row r="408" spans="1:24" s="29" customFormat="1" ht="16.5">
      <c r="A408" s="48"/>
      <c r="B408" s="16"/>
      <c r="C408" s="16"/>
      <c r="D408" s="18"/>
      <c r="E408" s="5"/>
      <c r="F408" s="39"/>
      <c r="G408" s="40"/>
      <c r="H408" s="15"/>
      <c r="I408" s="15"/>
      <c r="J408" s="15"/>
      <c r="K408" s="6"/>
      <c r="L408" s="40"/>
      <c r="M408" s="25"/>
      <c r="N408" s="5"/>
      <c r="O408" s="5"/>
      <c r="P408" s="46"/>
      <c r="Q408" s="26"/>
      <c r="R408" s="26"/>
      <c r="S408" s="46"/>
      <c r="U408"/>
      <c r="V408"/>
      <c r="W408"/>
      <c r="X408"/>
    </row>
    <row r="409" spans="1:24" s="29" customFormat="1" ht="16.5">
      <c r="A409" s="48"/>
      <c r="B409" s="16"/>
      <c r="C409" s="16"/>
      <c r="D409" s="18"/>
      <c r="E409" s="5"/>
      <c r="F409" s="39"/>
      <c r="G409" s="40"/>
      <c r="H409" s="15"/>
      <c r="I409" s="15"/>
      <c r="J409" s="15"/>
      <c r="K409" s="6"/>
      <c r="L409" s="40"/>
      <c r="M409" s="25"/>
      <c r="N409" s="5"/>
      <c r="O409" s="5"/>
      <c r="P409" s="46"/>
      <c r="Q409" s="26"/>
      <c r="R409" s="26"/>
      <c r="S409" s="46"/>
      <c r="U409"/>
      <c r="V409"/>
      <c r="W409"/>
      <c r="X409"/>
    </row>
    <row r="410" spans="1:24" s="29" customFormat="1" ht="16.5">
      <c r="A410" s="48"/>
      <c r="B410" s="16"/>
      <c r="C410" s="16"/>
      <c r="D410" s="18"/>
      <c r="E410" s="5"/>
      <c r="F410" s="39"/>
      <c r="G410" s="40"/>
      <c r="H410" s="15"/>
      <c r="I410" s="15"/>
      <c r="J410" s="15"/>
      <c r="K410" s="6"/>
      <c r="L410" s="40"/>
      <c r="M410" s="25"/>
      <c r="N410" s="5"/>
      <c r="O410" s="5"/>
      <c r="P410" s="46"/>
      <c r="Q410" s="26"/>
      <c r="R410" s="26"/>
      <c r="S410" s="46"/>
      <c r="U410"/>
      <c r="V410"/>
      <c r="W410"/>
      <c r="X410"/>
    </row>
    <row r="411" spans="1:24" s="29" customFormat="1" ht="16.5">
      <c r="A411" s="48"/>
      <c r="B411" s="16"/>
      <c r="C411" s="16"/>
      <c r="D411" s="18"/>
      <c r="E411" s="5"/>
      <c r="F411" s="39"/>
      <c r="G411" s="40"/>
      <c r="H411" s="15"/>
      <c r="I411" s="15"/>
      <c r="J411" s="15"/>
      <c r="K411" s="6"/>
      <c r="L411" s="40"/>
      <c r="M411" s="25"/>
      <c r="N411" s="5"/>
      <c r="O411" s="5"/>
      <c r="P411" s="46"/>
      <c r="Q411" s="26"/>
      <c r="R411" s="26"/>
      <c r="S411" s="46"/>
      <c r="U411"/>
      <c r="V411"/>
      <c r="W411"/>
      <c r="X411"/>
    </row>
    <row r="412" spans="1:24" s="29" customFormat="1" ht="16.5">
      <c r="A412" s="48"/>
      <c r="B412" s="16"/>
      <c r="C412" s="16"/>
      <c r="D412" s="18"/>
      <c r="E412" s="5"/>
      <c r="F412" s="39"/>
      <c r="G412" s="40"/>
      <c r="H412" s="15"/>
      <c r="I412" s="15"/>
      <c r="J412" s="15"/>
      <c r="K412" s="6"/>
      <c r="L412" s="40"/>
      <c r="M412" s="25"/>
      <c r="N412" s="5"/>
      <c r="O412" s="5"/>
      <c r="P412" s="46"/>
      <c r="Q412" s="26"/>
      <c r="R412" s="26"/>
      <c r="S412" s="46"/>
      <c r="U412"/>
      <c r="V412"/>
      <c r="W412"/>
      <c r="X412"/>
    </row>
    <row r="413" spans="1:24" s="29" customFormat="1" ht="16.5">
      <c r="A413" s="48"/>
      <c r="B413" s="16"/>
      <c r="C413" s="16"/>
      <c r="D413" s="18"/>
      <c r="E413" s="5"/>
      <c r="F413" s="39"/>
      <c r="G413" s="40"/>
      <c r="H413" s="15"/>
      <c r="I413" s="15"/>
      <c r="J413" s="15"/>
      <c r="K413" s="6"/>
      <c r="L413" s="40"/>
      <c r="M413" s="25"/>
      <c r="N413" s="5"/>
      <c r="O413" s="5"/>
      <c r="P413" s="46"/>
      <c r="Q413" s="26"/>
      <c r="R413" s="26"/>
      <c r="S413" s="46"/>
      <c r="U413"/>
      <c r="V413"/>
      <c r="W413"/>
      <c r="X413"/>
    </row>
    <row r="414" spans="1:24" s="29" customFormat="1" ht="16.5">
      <c r="A414" s="48"/>
      <c r="B414" s="16"/>
      <c r="C414" s="16"/>
      <c r="D414" s="18"/>
      <c r="E414" s="5"/>
      <c r="F414" s="39"/>
      <c r="G414" s="40"/>
      <c r="H414" s="15"/>
      <c r="I414" s="15"/>
      <c r="J414" s="15"/>
      <c r="K414" s="6"/>
      <c r="L414" s="40"/>
      <c r="M414" s="25"/>
      <c r="N414" s="5"/>
      <c r="O414" s="5"/>
      <c r="P414" s="46"/>
      <c r="Q414" s="26"/>
      <c r="R414" s="26"/>
      <c r="S414" s="46"/>
      <c r="U414"/>
      <c r="V414"/>
      <c r="W414"/>
      <c r="X414"/>
    </row>
    <row r="415" spans="1:24" s="29" customFormat="1" ht="16.5">
      <c r="A415" s="48"/>
      <c r="B415" s="16"/>
      <c r="C415" s="16"/>
      <c r="D415" s="18"/>
      <c r="E415" s="5"/>
      <c r="F415" s="39"/>
      <c r="G415" s="40"/>
      <c r="H415" s="15"/>
      <c r="I415" s="15"/>
      <c r="J415" s="15"/>
      <c r="K415" s="6"/>
      <c r="L415" s="40"/>
      <c r="M415" s="25"/>
      <c r="N415" s="5"/>
      <c r="O415" s="5"/>
      <c r="P415" s="46"/>
      <c r="Q415" s="26"/>
      <c r="R415" s="26"/>
      <c r="S415" s="46"/>
      <c r="U415"/>
      <c r="V415"/>
      <c r="W415"/>
      <c r="X415"/>
    </row>
    <row r="416" spans="1:24" s="29" customFormat="1" ht="16.5">
      <c r="A416" s="48"/>
      <c r="B416" s="16"/>
      <c r="C416" s="16"/>
      <c r="D416" s="18"/>
      <c r="E416" s="5"/>
      <c r="F416" s="39"/>
      <c r="G416" s="40"/>
      <c r="H416" s="15"/>
      <c r="I416" s="15"/>
      <c r="J416" s="15"/>
      <c r="K416" s="6"/>
      <c r="L416" s="40"/>
      <c r="M416" s="25"/>
      <c r="N416" s="5"/>
      <c r="O416" s="5"/>
      <c r="P416" s="46"/>
      <c r="Q416" s="26"/>
      <c r="R416" s="26"/>
      <c r="S416" s="46"/>
      <c r="U416"/>
      <c r="V416"/>
      <c r="W416"/>
      <c r="X416"/>
    </row>
    <row r="417" spans="1:24" s="29" customFormat="1" ht="16.5">
      <c r="A417" s="48"/>
      <c r="B417" s="16"/>
      <c r="C417" s="16"/>
      <c r="D417" s="18"/>
      <c r="E417" s="5"/>
      <c r="F417" s="39"/>
      <c r="G417" s="40"/>
      <c r="H417" s="15"/>
      <c r="I417" s="15"/>
      <c r="J417" s="15"/>
      <c r="K417" s="6"/>
      <c r="L417" s="40"/>
      <c r="M417" s="25"/>
      <c r="N417" s="5"/>
      <c r="O417" s="5"/>
      <c r="P417" s="46"/>
      <c r="Q417" s="26"/>
      <c r="R417" s="26"/>
      <c r="S417" s="46"/>
      <c r="U417"/>
      <c r="V417"/>
      <c r="W417"/>
      <c r="X417"/>
    </row>
    <row r="418" spans="1:24" s="29" customFormat="1" ht="16.5">
      <c r="A418" s="48"/>
      <c r="B418" s="16"/>
      <c r="C418" s="16"/>
      <c r="D418" s="18"/>
      <c r="E418" s="5"/>
      <c r="F418" s="39"/>
      <c r="G418" s="40"/>
      <c r="H418" s="15"/>
      <c r="I418" s="15"/>
      <c r="J418" s="15"/>
      <c r="K418" s="6"/>
      <c r="L418" s="40"/>
      <c r="M418" s="25"/>
      <c r="N418" s="5"/>
      <c r="O418" s="5"/>
      <c r="P418" s="46"/>
      <c r="Q418" s="26"/>
      <c r="R418" s="26"/>
      <c r="S418" s="46"/>
      <c r="U418"/>
      <c r="V418"/>
      <c r="W418"/>
      <c r="X418"/>
    </row>
    <row r="419" spans="1:24" s="29" customFormat="1" ht="16.5">
      <c r="A419" s="48"/>
      <c r="B419" s="16"/>
      <c r="C419" s="16"/>
      <c r="D419" s="18"/>
      <c r="E419" s="5"/>
      <c r="F419" s="39"/>
      <c r="G419" s="40"/>
      <c r="H419" s="15"/>
      <c r="I419" s="15"/>
      <c r="J419" s="15"/>
      <c r="K419" s="6"/>
      <c r="L419" s="40"/>
      <c r="M419" s="25"/>
      <c r="N419" s="5"/>
      <c r="O419" s="5"/>
      <c r="P419" s="46"/>
      <c r="Q419" s="26"/>
      <c r="R419" s="26"/>
      <c r="S419" s="46"/>
      <c r="U419"/>
      <c r="V419"/>
      <c r="W419"/>
      <c r="X419"/>
    </row>
    <row r="420" spans="1:24" s="29" customFormat="1" ht="16.5">
      <c r="A420" s="48"/>
      <c r="B420" s="16"/>
      <c r="C420" s="16"/>
      <c r="D420" s="18"/>
      <c r="E420" s="5"/>
      <c r="F420" s="39"/>
      <c r="G420" s="40"/>
      <c r="H420" s="15"/>
      <c r="I420" s="15"/>
      <c r="J420" s="15"/>
      <c r="K420" s="6"/>
      <c r="L420" s="40"/>
      <c r="M420" s="25"/>
      <c r="N420" s="5"/>
      <c r="O420" s="5"/>
      <c r="P420" s="46"/>
      <c r="Q420" s="26"/>
      <c r="R420" s="26"/>
      <c r="S420" s="46"/>
      <c r="U420"/>
      <c r="V420"/>
      <c r="W420"/>
      <c r="X420"/>
    </row>
    <row r="421" spans="1:24" s="29" customFormat="1" ht="16.5">
      <c r="A421" s="48"/>
      <c r="B421" s="16"/>
      <c r="C421" s="16"/>
      <c r="D421" s="18"/>
      <c r="E421" s="5"/>
      <c r="F421" s="39"/>
      <c r="G421" s="40"/>
      <c r="H421" s="15"/>
      <c r="I421" s="15"/>
      <c r="J421" s="15"/>
      <c r="K421" s="6"/>
      <c r="L421" s="40"/>
      <c r="M421" s="25"/>
      <c r="N421" s="5"/>
      <c r="O421" s="5"/>
      <c r="P421" s="46"/>
      <c r="Q421" s="26"/>
      <c r="R421" s="26"/>
      <c r="S421" s="46"/>
      <c r="U421"/>
      <c r="V421"/>
      <c r="W421"/>
      <c r="X421"/>
    </row>
    <row r="422" spans="1:24" s="29" customFormat="1" ht="16.5">
      <c r="A422" s="48"/>
      <c r="B422" s="16"/>
      <c r="C422" s="16"/>
      <c r="D422" s="18"/>
      <c r="E422" s="5"/>
      <c r="F422" s="39"/>
      <c r="G422" s="40"/>
      <c r="H422" s="15"/>
      <c r="I422" s="15"/>
      <c r="J422" s="15"/>
      <c r="K422" s="6"/>
      <c r="L422" s="40"/>
      <c r="M422" s="25"/>
      <c r="N422" s="5"/>
      <c r="O422" s="5"/>
      <c r="P422" s="46"/>
      <c r="Q422" s="26"/>
      <c r="R422" s="26"/>
      <c r="S422" s="46"/>
      <c r="U422"/>
      <c r="V422"/>
      <c r="W422"/>
      <c r="X422"/>
    </row>
    <row r="423" spans="1:24" s="29" customFormat="1" ht="16.5">
      <c r="A423" s="48"/>
      <c r="B423" s="16"/>
      <c r="C423" s="16"/>
      <c r="D423" s="18"/>
      <c r="E423" s="5"/>
      <c r="F423" s="39"/>
      <c r="G423" s="40"/>
      <c r="H423" s="15"/>
      <c r="I423" s="15"/>
      <c r="J423" s="15"/>
      <c r="K423" s="6"/>
      <c r="L423" s="40"/>
      <c r="M423" s="25"/>
      <c r="N423" s="5"/>
      <c r="O423" s="5"/>
      <c r="P423" s="46"/>
      <c r="Q423" s="26"/>
      <c r="R423" s="26"/>
      <c r="S423" s="46"/>
      <c r="U423"/>
      <c r="V423"/>
      <c r="W423"/>
      <c r="X423"/>
    </row>
    <row r="424" spans="1:24" s="29" customFormat="1" ht="16.5">
      <c r="A424" s="48"/>
      <c r="B424" s="16"/>
      <c r="C424" s="16"/>
      <c r="D424" s="18"/>
      <c r="E424" s="5"/>
      <c r="F424" s="39"/>
      <c r="G424" s="40"/>
      <c r="H424" s="15"/>
      <c r="I424" s="15"/>
      <c r="J424" s="15"/>
      <c r="K424" s="6"/>
      <c r="L424" s="40"/>
      <c r="M424" s="25"/>
      <c r="N424" s="5"/>
      <c r="O424" s="5"/>
      <c r="P424" s="46"/>
      <c r="Q424" s="26"/>
      <c r="R424" s="26"/>
      <c r="S424" s="46"/>
      <c r="U424"/>
      <c r="V424"/>
      <c r="W424"/>
      <c r="X424"/>
    </row>
    <row r="425" spans="1:24" s="29" customFormat="1" ht="16.5">
      <c r="A425" s="48"/>
      <c r="B425" s="16"/>
      <c r="C425" s="16"/>
      <c r="D425" s="18"/>
      <c r="E425" s="5"/>
      <c r="F425" s="39"/>
      <c r="G425" s="40"/>
      <c r="H425" s="15"/>
      <c r="I425" s="15"/>
      <c r="J425" s="15"/>
      <c r="K425" s="6"/>
      <c r="L425" s="40"/>
      <c r="M425" s="25"/>
      <c r="N425" s="5"/>
      <c r="O425" s="5"/>
      <c r="P425" s="46"/>
      <c r="Q425" s="26"/>
      <c r="R425" s="26"/>
      <c r="S425" s="46"/>
      <c r="U425"/>
      <c r="V425"/>
      <c r="W425"/>
      <c r="X425"/>
    </row>
    <row r="426" spans="1:24" s="29" customFormat="1" ht="16.5">
      <c r="A426" s="48"/>
      <c r="B426" s="16"/>
      <c r="C426" s="16"/>
      <c r="D426" s="18"/>
      <c r="E426" s="5"/>
      <c r="F426" s="39"/>
      <c r="G426" s="40"/>
      <c r="H426" s="15"/>
      <c r="I426" s="15"/>
      <c r="J426" s="15"/>
      <c r="K426" s="6"/>
      <c r="L426" s="40"/>
      <c r="M426" s="25"/>
      <c r="N426" s="5"/>
      <c r="O426" s="5"/>
      <c r="P426" s="46"/>
      <c r="Q426" s="26"/>
      <c r="R426" s="26"/>
      <c r="S426" s="46"/>
      <c r="U426"/>
      <c r="V426"/>
      <c r="W426"/>
      <c r="X426"/>
    </row>
    <row r="427" spans="1:24" s="29" customFormat="1" ht="16.5">
      <c r="A427" s="48"/>
      <c r="B427" s="16"/>
      <c r="C427" s="16"/>
      <c r="D427" s="18"/>
      <c r="E427" s="5"/>
      <c r="F427" s="39"/>
      <c r="G427" s="40"/>
      <c r="H427" s="15"/>
      <c r="I427" s="15"/>
      <c r="J427" s="15"/>
      <c r="K427" s="6"/>
      <c r="L427" s="40"/>
      <c r="M427" s="25"/>
      <c r="N427" s="5"/>
      <c r="O427" s="5"/>
      <c r="P427" s="46"/>
      <c r="Q427" s="26"/>
      <c r="R427" s="26"/>
      <c r="S427" s="46"/>
      <c r="U427"/>
      <c r="V427"/>
      <c r="W427"/>
      <c r="X427"/>
    </row>
    <row r="428" spans="1:24" s="29" customFormat="1" ht="16.5">
      <c r="A428" s="48"/>
      <c r="B428" s="16"/>
      <c r="C428" s="16"/>
      <c r="D428" s="18"/>
      <c r="E428" s="5"/>
      <c r="F428" s="39"/>
      <c r="G428" s="40"/>
      <c r="H428" s="15"/>
      <c r="I428" s="15"/>
      <c r="J428" s="15"/>
      <c r="K428" s="6"/>
      <c r="L428" s="40"/>
      <c r="M428" s="25"/>
      <c r="N428" s="5"/>
      <c r="O428" s="5"/>
      <c r="P428" s="46"/>
      <c r="Q428" s="26"/>
      <c r="R428" s="26"/>
      <c r="S428" s="46"/>
      <c r="U428"/>
      <c r="V428"/>
      <c r="W428"/>
      <c r="X428"/>
    </row>
    <row r="429" spans="1:24" s="29" customFormat="1" ht="16.5">
      <c r="A429" s="48"/>
      <c r="B429" s="16"/>
      <c r="C429" s="16"/>
      <c r="D429" s="18"/>
      <c r="E429" s="5"/>
      <c r="F429" s="39"/>
      <c r="G429" s="40"/>
      <c r="H429" s="15"/>
      <c r="I429" s="15"/>
      <c r="J429" s="15"/>
      <c r="K429" s="6"/>
      <c r="L429" s="40"/>
      <c r="M429" s="25"/>
      <c r="N429" s="5"/>
      <c r="O429" s="5"/>
      <c r="P429" s="46"/>
      <c r="Q429" s="26"/>
      <c r="R429" s="26"/>
      <c r="S429" s="46"/>
      <c r="U429"/>
      <c r="V429"/>
      <c r="W429"/>
      <c r="X429"/>
    </row>
    <row r="430" spans="1:24" s="29" customFormat="1" ht="16.5">
      <c r="A430" s="48"/>
      <c r="B430" s="16"/>
      <c r="C430" s="16"/>
      <c r="D430" s="18"/>
      <c r="E430" s="5"/>
      <c r="F430" s="39"/>
      <c r="G430" s="40"/>
      <c r="H430" s="15"/>
      <c r="I430" s="15"/>
      <c r="J430" s="15"/>
      <c r="K430" s="6"/>
      <c r="L430" s="40"/>
      <c r="M430" s="25"/>
      <c r="N430" s="5"/>
      <c r="O430" s="5"/>
      <c r="P430" s="46"/>
      <c r="Q430" s="26"/>
      <c r="R430" s="26"/>
      <c r="S430" s="46"/>
      <c r="U430"/>
      <c r="V430"/>
      <c r="W430"/>
      <c r="X430"/>
    </row>
    <row r="431" spans="1:24" s="29" customFormat="1" ht="16.5">
      <c r="A431" s="48"/>
      <c r="B431" s="16"/>
      <c r="C431" s="16"/>
      <c r="D431" s="18"/>
      <c r="E431" s="5"/>
      <c r="F431" s="39"/>
      <c r="G431" s="40"/>
      <c r="H431" s="15"/>
      <c r="I431" s="15"/>
      <c r="J431" s="15"/>
      <c r="K431" s="6"/>
      <c r="L431" s="40"/>
      <c r="M431" s="25"/>
      <c r="N431" s="5"/>
      <c r="O431" s="5"/>
      <c r="P431" s="46"/>
      <c r="Q431" s="26"/>
      <c r="R431" s="26"/>
      <c r="S431" s="46"/>
      <c r="U431"/>
      <c r="V431"/>
      <c r="W431"/>
      <c r="X431"/>
    </row>
    <row r="432" spans="1:24" s="29" customFormat="1" ht="16.5">
      <c r="A432" s="48"/>
      <c r="B432" s="16"/>
      <c r="C432" s="16"/>
      <c r="D432" s="18"/>
      <c r="E432" s="5"/>
      <c r="F432" s="39"/>
      <c r="G432" s="40"/>
      <c r="H432" s="15"/>
      <c r="I432" s="15"/>
      <c r="J432" s="15"/>
      <c r="K432" s="6"/>
      <c r="L432" s="40"/>
      <c r="M432" s="25"/>
      <c r="N432" s="5"/>
      <c r="O432" s="5"/>
      <c r="P432" s="46"/>
      <c r="Q432" s="26"/>
      <c r="R432" s="26"/>
      <c r="S432" s="46"/>
      <c r="U432"/>
      <c r="V432"/>
      <c r="W432"/>
      <c r="X432"/>
    </row>
    <row r="433" spans="1:24" s="29" customFormat="1" ht="16.5">
      <c r="A433" s="48"/>
      <c r="B433" s="16"/>
      <c r="C433" s="16"/>
      <c r="D433" s="18"/>
      <c r="E433" s="5"/>
      <c r="F433" s="39"/>
      <c r="G433" s="40"/>
      <c r="H433" s="15"/>
      <c r="I433" s="15"/>
      <c r="J433" s="15"/>
      <c r="K433" s="6"/>
      <c r="L433" s="40"/>
      <c r="M433" s="25"/>
      <c r="N433" s="5"/>
      <c r="O433" s="5"/>
      <c r="P433" s="46"/>
      <c r="Q433" s="26"/>
      <c r="R433" s="26"/>
      <c r="S433" s="46"/>
      <c r="U433"/>
      <c r="V433"/>
      <c r="W433"/>
      <c r="X433"/>
    </row>
    <row r="434" spans="1:24" s="29" customFormat="1" ht="16.5">
      <c r="A434" s="48"/>
      <c r="B434" s="16"/>
      <c r="C434" s="16"/>
      <c r="D434" s="18"/>
      <c r="E434" s="5"/>
      <c r="F434" s="39"/>
      <c r="G434" s="40"/>
      <c r="H434" s="15"/>
      <c r="I434" s="15"/>
      <c r="J434" s="15"/>
      <c r="K434" s="6"/>
      <c r="L434" s="40"/>
      <c r="M434" s="25"/>
      <c r="N434" s="5"/>
      <c r="O434" s="5"/>
      <c r="P434" s="46"/>
      <c r="Q434" s="26"/>
      <c r="R434" s="26"/>
      <c r="S434" s="46"/>
      <c r="U434"/>
      <c r="V434"/>
      <c r="W434"/>
      <c r="X434"/>
    </row>
    <row r="435" spans="1:24" s="29" customFormat="1" ht="16.5">
      <c r="A435" s="48"/>
      <c r="B435" s="16"/>
      <c r="C435" s="16"/>
      <c r="D435" s="18"/>
      <c r="E435" s="5"/>
      <c r="F435" s="39"/>
      <c r="G435" s="40"/>
      <c r="H435" s="15"/>
      <c r="I435" s="15"/>
      <c r="J435" s="15"/>
      <c r="K435" s="6"/>
      <c r="L435" s="40"/>
      <c r="M435" s="25"/>
      <c r="N435" s="5"/>
      <c r="O435" s="5"/>
      <c r="P435" s="46"/>
      <c r="Q435" s="26"/>
      <c r="R435" s="26"/>
      <c r="S435" s="46"/>
      <c r="U435"/>
      <c r="V435"/>
      <c r="W435"/>
      <c r="X435"/>
    </row>
    <row r="436" spans="1:24" s="29" customFormat="1" ht="16.5">
      <c r="A436" s="48"/>
      <c r="B436" s="16"/>
      <c r="C436" s="16"/>
      <c r="D436" s="18"/>
      <c r="E436" s="5"/>
      <c r="F436" s="39"/>
      <c r="G436" s="40"/>
      <c r="H436" s="15"/>
      <c r="I436" s="15"/>
      <c r="J436" s="15"/>
      <c r="K436" s="6"/>
      <c r="L436" s="40"/>
      <c r="M436" s="25"/>
      <c r="N436" s="5"/>
      <c r="O436" s="5"/>
      <c r="P436" s="46"/>
      <c r="Q436" s="26"/>
      <c r="R436" s="26"/>
      <c r="S436" s="46"/>
      <c r="U436"/>
      <c r="V436"/>
      <c r="W436"/>
      <c r="X436"/>
    </row>
    <row r="437" spans="1:24" s="29" customFormat="1" ht="16.5">
      <c r="A437" s="48"/>
      <c r="B437" s="16"/>
      <c r="C437" s="16"/>
      <c r="D437" s="18"/>
      <c r="E437" s="5"/>
      <c r="F437" s="39"/>
      <c r="G437" s="40"/>
      <c r="H437" s="15"/>
      <c r="I437" s="15"/>
      <c r="J437" s="15"/>
      <c r="K437" s="6"/>
      <c r="L437" s="40"/>
      <c r="M437" s="25"/>
      <c r="N437" s="5"/>
      <c r="O437" s="5"/>
      <c r="P437" s="46"/>
      <c r="Q437" s="26"/>
      <c r="R437" s="26"/>
      <c r="S437" s="46"/>
      <c r="U437"/>
      <c r="V437"/>
      <c r="W437"/>
      <c r="X437"/>
    </row>
    <row r="438" spans="1:24" s="29" customFormat="1" ht="16.5">
      <c r="A438" s="48"/>
      <c r="B438" s="16"/>
      <c r="C438" s="16"/>
      <c r="D438" s="18"/>
      <c r="E438" s="5"/>
      <c r="F438" s="39"/>
      <c r="G438" s="40"/>
      <c r="H438" s="15"/>
      <c r="I438" s="15"/>
      <c r="J438" s="15"/>
      <c r="K438" s="6"/>
      <c r="L438" s="40"/>
      <c r="M438" s="25"/>
      <c r="N438" s="5"/>
      <c r="O438" s="5"/>
      <c r="P438" s="46"/>
      <c r="Q438" s="26"/>
      <c r="R438" s="26"/>
      <c r="S438" s="46"/>
      <c r="U438"/>
      <c r="V438"/>
      <c r="W438"/>
      <c r="X438"/>
    </row>
    <row r="439" spans="1:24" s="29" customFormat="1" ht="16.5">
      <c r="A439" s="48"/>
      <c r="B439" s="16"/>
      <c r="C439" s="16"/>
      <c r="D439" s="18"/>
      <c r="E439" s="5"/>
      <c r="F439" s="39"/>
      <c r="G439" s="40"/>
      <c r="H439" s="15"/>
      <c r="I439" s="15"/>
      <c r="J439" s="15"/>
      <c r="K439" s="6"/>
      <c r="L439" s="40"/>
      <c r="M439" s="25"/>
      <c r="N439" s="5"/>
      <c r="O439" s="5"/>
      <c r="P439" s="46"/>
      <c r="Q439" s="26"/>
      <c r="R439" s="26"/>
      <c r="S439" s="46"/>
      <c r="U439"/>
      <c r="V439"/>
      <c r="W439"/>
      <c r="X439"/>
    </row>
    <row r="440" spans="1:24" s="29" customFormat="1" ht="16.5">
      <c r="A440" s="48"/>
      <c r="B440" s="16"/>
      <c r="C440" s="16"/>
      <c r="D440" s="18"/>
      <c r="E440" s="5"/>
      <c r="F440" s="39"/>
      <c r="G440" s="40"/>
      <c r="H440" s="15"/>
      <c r="I440" s="15"/>
      <c r="J440" s="15"/>
      <c r="K440" s="6"/>
      <c r="L440" s="40"/>
      <c r="M440" s="25"/>
      <c r="N440" s="5"/>
      <c r="O440" s="5"/>
      <c r="P440" s="46"/>
      <c r="Q440" s="26"/>
      <c r="R440" s="26"/>
      <c r="S440" s="46"/>
      <c r="U440"/>
      <c r="V440"/>
      <c r="W440"/>
      <c r="X440"/>
    </row>
    <row r="441" spans="1:24" s="29" customFormat="1" ht="16.5">
      <c r="A441" s="48"/>
      <c r="B441" s="16"/>
      <c r="C441" s="16"/>
      <c r="D441" s="18"/>
      <c r="E441" s="5"/>
      <c r="F441" s="39"/>
      <c r="G441" s="40"/>
      <c r="H441" s="15"/>
      <c r="I441" s="15"/>
      <c r="J441" s="15"/>
      <c r="K441" s="6"/>
      <c r="L441" s="40"/>
      <c r="M441" s="25"/>
      <c r="N441" s="5"/>
      <c r="O441" s="5"/>
      <c r="P441" s="46"/>
      <c r="Q441" s="26"/>
      <c r="R441" s="26"/>
      <c r="S441" s="46"/>
      <c r="U441"/>
      <c r="V441"/>
      <c r="W441"/>
      <c r="X441"/>
    </row>
    <row r="442" spans="1:24" s="29" customFormat="1" ht="16.5">
      <c r="A442" s="48"/>
      <c r="B442" s="16"/>
      <c r="C442" s="16"/>
      <c r="D442" s="18"/>
      <c r="E442" s="5"/>
      <c r="F442" s="39"/>
      <c r="G442" s="40"/>
      <c r="H442" s="15"/>
      <c r="I442" s="15"/>
      <c r="J442" s="15"/>
      <c r="K442" s="6"/>
      <c r="L442" s="40"/>
      <c r="M442" s="25"/>
      <c r="N442" s="5"/>
      <c r="O442" s="5"/>
      <c r="P442" s="46"/>
      <c r="Q442" s="26"/>
      <c r="R442" s="26"/>
      <c r="S442" s="46"/>
      <c r="U442"/>
      <c r="V442"/>
      <c r="W442"/>
      <c r="X442"/>
    </row>
    <row r="443" spans="1:24" s="29" customFormat="1" ht="16.5">
      <c r="A443" s="48"/>
      <c r="B443" s="16"/>
      <c r="C443" s="16"/>
      <c r="D443" s="18"/>
      <c r="E443" s="5"/>
      <c r="F443" s="39"/>
      <c r="G443" s="40"/>
      <c r="H443" s="15"/>
      <c r="I443" s="15"/>
      <c r="J443" s="15"/>
      <c r="K443" s="6"/>
      <c r="L443" s="40"/>
      <c r="M443" s="25"/>
      <c r="N443" s="5"/>
      <c r="O443" s="5"/>
      <c r="P443" s="46"/>
      <c r="Q443" s="26"/>
      <c r="R443" s="26"/>
      <c r="S443" s="46"/>
      <c r="U443"/>
      <c r="V443"/>
      <c r="W443"/>
      <c r="X443"/>
    </row>
    <row r="444" spans="1:24" s="29" customFormat="1" ht="16.5">
      <c r="A444" s="48"/>
      <c r="B444" s="16"/>
      <c r="C444" s="16"/>
      <c r="D444" s="18"/>
      <c r="E444" s="5"/>
      <c r="F444" s="39"/>
      <c r="G444" s="40"/>
      <c r="H444" s="15"/>
      <c r="I444" s="15"/>
      <c r="J444" s="15"/>
      <c r="K444" s="6"/>
      <c r="L444" s="40"/>
      <c r="M444" s="25"/>
      <c r="N444" s="5"/>
      <c r="O444" s="5"/>
      <c r="P444" s="46"/>
      <c r="Q444" s="26"/>
      <c r="R444" s="26"/>
      <c r="S444" s="46"/>
      <c r="U444"/>
      <c r="V444"/>
      <c r="W444"/>
      <c r="X444"/>
    </row>
    <row r="445" spans="1:24" s="29" customFormat="1" ht="16.5">
      <c r="A445" s="48"/>
      <c r="B445" s="16"/>
      <c r="C445" s="16"/>
      <c r="D445" s="18"/>
      <c r="E445" s="5"/>
      <c r="F445" s="39"/>
      <c r="G445" s="40"/>
      <c r="H445" s="15"/>
      <c r="I445" s="15"/>
      <c r="J445" s="15"/>
      <c r="K445" s="6"/>
      <c r="L445" s="40"/>
      <c r="M445" s="25"/>
      <c r="N445" s="5"/>
      <c r="O445" s="5"/>
      <c r="P445" s="46"/>
      <c r="Q445" s="26"/>
      <c r="R445" s="26"/>
      <c r="S445" s="46"/>
      <c r="U445"/>
      <c r="V445"/>
      <c r="W445"/>
      <c r="X445"/>
    </row>
    <row r="446" spans="1:24" s="29" customFormat="1" ht="16.5">
      <c r="A446" s="48"/>
      <c r="B446" s="16"/>
      <c r="C446" s="16"/>
      <c r="D446" s="18"/>
      <c r="E446" s="5"/>
      <c r="F446" s="39"/>
      <c r="G446" s="40"/>
      <c r="H446" s="15"/>
      <c r="I446" s="15"/>
      <c r="J446" s="15"/>
      <c r="K446" s="6"/>
      <c r="L446" s="40"/>
      <c r="M446" s="25"/>
      <c r="N446" s="5"/>
      <c r="O446" s="5"/>
      <c r="P446" s="46"/>
      <c r="Q446" s="26"/>
      <c r="R446" s="26"/>
      <c r="S446" s="46"/>
      <c r="U446"/>
      <c r="V446"/>
      <c r="W446"/>
      <c r="X446"/>
    </row>
    <row r="447" spans="1:24" s="29" customFormat="1" ht="16.5">
      <c r="A447" s="48"/>
      <c r="B447" s="16"/>
      <c r="C447" s="16"/>
      <c r="D447" s="18"/>
      <c r="E447" s="5"/>
      <c r="F447" s="39"/>
      <c r="G447" s="40"/>
      <c r="H447" s="15"/>
      <c r="I447" s="15"/>
      <c r="J447" s="15"/>
      <c r="K447" s="6"/>
      <c r="L447" s="40"/>
      <c r="M447" s="25"/>
      <c r="N447" s="5"/>
      <c r="O447" s="5"/>
      <c r="P447" s="46"/>
      <c r="Q447" s="26"/>
      <c r="R447" s="26"/>
      <c r="S447" s="46"/>
      <c r="U447"/>
      <c r="V447"/>
      <c r="W447"/>
      <c r="X447"/>
    </row>
    <row r="448" spans="1:24" s="29" customFormat="1" ht="16.5">
      <c r="A448" s="48"/>
      <c r="B448" s="16"/>
      <c r="C448" s="16"/>
      <c r="D448" s="18"/>
      <c r="E448" s="5"/>
      <c r="F448" s="39"/>
      <c r="G448" s="40"/>
      <c r="H448" s="15"/>
      <c r="I448" s="15"/>
      <c r="J448" s="15"/>
      <c r="K448" s="6"/>
      <c r="L448" s="40"/>
      <c r="M448" s="25"/>
      <c r="N448" s="5"/>
      <c r="O448" s="5"/>
      <c r="P448" s="46"/>
      <c r="Q448" s="26"/>
      <c r="R448" s="26"/>
      <c r="S448" s="46"/>
      <c r="U448"/>
      <c r="V448"/>
      <c r="W448"/>
      <c r="X448"/>
    </row>
    <row r="449" spans="1:24" s="29" customFormat="1" ht="16.5">
      <c r="A449" s="48"/>
      <c r="B449" s="16"/>
      <c r="C449" s="16"/>
      <c r="D449" s="18"/>
      <c r="E449" s="5"/>
      <c r="F449" s="39"/>
      <c r="G449" s="40"/>
      <c r="H449" s="15"/>
      <c r="I449" s="15"/>
      <c r="J449" s="15"/>
      <c r="K449" s="6"/>
      <c r="L449" s="40"/>
      <c r="M449" s="25"/>
      <c r="N449" s="5"/>
      <c r="O449" s="5"/>
      <c r="P449" s="46"/>
      <c r="Q449" s="26"/>
      <c r="R449" s="26"/>
      <c r="S449" s="46"/>
      <c r="U449"/>
      <c r="V449"/>
      <c r="W449"/>
      <c r="X449"/>
    </row>
    <row r="450" spans="1:24" s="29" customFormat="1" ht="16.5">
      <c r="A450" s="48"/>
      <c r="B450" s="16"/>
      <c r="C450" s="16"/>
      <c r="D450" s="18"/>
      <c r="E450" s="5"/>
      <c r="F450" s="39"/>
      <c r="G450" s="40"/>
      <c r="H450" s="15"/>
      <c r="I450" s="15"/>
      <c r="J450" s="15"/>
      <c r="K450" s="6"/>
      <c r="L450" s="40"/>
      <c r="M450" s="25"/>
      <c r="N450" s="5"/>
      <c r="O450" s="5"/>
      <c r="P450" s="46"/>
      <c r="Q450" s="26"/>
      <c r="R450" s="26"/>
      <c r="S450" s="46"/>
      <c r="U450"/>
      <c r="V450"/>
      <c r="W450"/>
      <c r="X450"/>
    </row>
    <row r="451" spans="1:24" s="29" customFormat="1" ht="16.5">
      <c r="A451" s="48"/>
      <c r="B451" s="16"/>
      <c r="C451" s="16"/>
      <c r="D451" s="18"/>
      <c r="E451" s="5"/>
      <c r="F451" s="39"/>
      <c r="G451" s="40"/>
      <c r="H451" s="15"/>
      <c r="I451" s="15"/>
      <c r="J451" s="15"/>
      <c r="K451" s="6"/>
      <c r="L451" s="40"/>
      <c r="M451" s="25"/>
      <c r="N451" s="5"/>
      <c r="O451" s="5"/>
      <c r="P451" s="46"/>
      <c r="Q451" s="26"/>
      <c r="R451" s="26"/>
      <c r="S451" s="46"/>
      <c r="U451"/>
      <c r="V451"/>
      <c r="W451"/>
      <c r="X451"/>
    </row>
    <row r="452" spans="1:24" s="29" customFormat="1" ht="16.5">
      <c r="A452" s="48"/>
      <c r="B452" s="16"/>
      <c r="C452" s="16"/>
      <c r="D452" s="18"/>
      <c r="E452" s="5"/>
      <c r="F452" s="39"/>
      <c r="G452" s="40"/>
      <c r="H452" s="15"/>
      <c r="I452" s="15"/>
      <c r="J452" s="15"/>
      <c r="K452" s="6"/>
      <c r="L452" s="40"/>
      <c r="M452" s="25"/>
      <c r="N452" s="5"/>
      <c r="O452" s="5"/>
      <c r="P452" s="46"/>
      <c r="Q452" s="26"/>
      <c r="R452" s="26"/>
      <c r="S452" s="46"/>
      <c r="U452"/>
      <c r="V452"/>
      <c r="W452"/>
      <c r="X452"/>
    </row>
    <row r="453" spans="1:24" s="29" customFormat="1" ht="16.5">
      <c r="A453" s="48"/>
      <c r="B453" s="16"/>
      <c r="C453" s="16"/>
      <c r="D453" s="18"/>
      <c r="E453" s="5"/>
      <c r="F453" s="39"/>
      <c r="G453" s="40"/>
      <c r="H453" s="15"/>
      <c r="I453" s="15"/>
      <c r="J453" s="15"/>
      <c r="K453" s="6"/>
      <c r="L453" s="40"/>
      <c r="M453" s="25"/>
      <c r="N453" s="5"/>
      <c r="O453" s="5"/>
      <c r="P453" s="46"/>
      <c r="Q453" s="26"/>
      <c r="R453" s="26"/>
      <c r="S453" s="46"/>
      <c r="U453"/>
      <c r="V453"/>
      <c r="W453"/>
      <c r="X453"/>
    </row>
    <row r="454" spans="1:24" s="29" customFormat="1" ht="16.5">
      <c r="A454" s="48"/>
      <c r="B454" s="16"/>
      <c r="C454" s="16"/>
      <c r="D454" s="18"/>
      <c r="E454" s="5"/>
      <c r="F454" s="39"/>
      <c r="G454" s="40"/>
      <c r="H454" s="15"/>
      <c r="I454" s="15"/>
      <c r="J454" s="15"/>
      <c r="K454" s="6"/>
      <c r="L454" s="40"/>
      <c r="M454" s="25"/>
      <c r="N454" s="5"/>
      <c r="O454" s="5"/>
      <c r="P454" s="46"/>
      <c r="Q454" s="26"/>
      <c r="R454" s="26"/>
      <c r="S454" s="46"/>
      <c r="U454"/>
      <c r="V454"/>
      <c r="W454"/>
      <c r="X454"/>
    </row>
    <row r="455" spans="1:24" s="29" customFormat="1" ht="16.5">
      <c r="A455" s="48"/>
      <c r="B455" s="16"/>
      <c r="C455" s="16"/>
      <c r="D455" s="18"/>
      <c r="E455" s="5"/>
      <c r="F455" s="39"/>
      <c r="G455" s="40"/>
      <c r="H455" s="15"/>
      <c r="I455" s="15"/>
      <c r="J455" s="15"/>
      <c r="K455" s="6"/>
      <c r="L455" s="40"/>
      <c r="M455" s="25"/>
      <c r="N455" s="5"/>
      <c r="O455" s="5"/>
      <c r="P455" s="46"/>
      <c r="Q455" s="26"/>
      <c r="R455" s="26"/>
      <c r="S455" s="46"/>
      <c r="U455"/>
      <c r="V455"/>
      <c r="W455"/>
      <c r="X455"/>
    </row>
    <row r="456" spans="1:24" s="29" customFormat="1" ht="16.5">
      <c r="A456" s="48"/>
      <c r="B456" s="16"/>
      <c r="C456" s="16"/>
      <c r="D456" s="18"/>
      <c r="E456" s="5"/>
      <c r="F456" s="39"/>
      <c r="G456" s="40"/>
      <c r="H456" s="15"/>
      <c r="I456" s="15"/>
      <c r="J456" s="15"/>
      <c r="K456" s="6"/>
      <c r="L456" s="40"/>
      <c r="M456" s="25"/>
      <c r="N456" s="5"/>
      <c r="O456" s="5"/>
      <c r="P456" s="46"/>
      <c r="Q456" s="26"/>
      <c r="R456" s="26"/>
      <c r="S456" s="46"/>
      <c r="U456"/>
      <c r="V456"/>
      <c r="W456"/>
      <c r="X456"/>
    </row>
    <row r="457" spans="1:24" s="29" customFormat="1" ht="16.5">
      <c r="A457" s="48"/>
      <c r="B457" s="16"/>
      <c r="C457" s="16"/>
      <c r="D457" s="18"/>
      <c r="E457" s="5"/>
      <c r="F457" s="39"/>
      <c r="G457" s="40"/>
      <c r="H457" s="15"/>
      <c r="I457" s="15"/>
      <c r="J457" s="15"/>
      <c r="K457" s="6"/>
      <c r="L457" s="40"/>
      <c r="M457" s="25"/>
      <c r="N457" s="5"/>
      <c r="O457" s="5"/>
      <c r="P457" s="46"/>
      <c r="Q457" s="26"/>
      <c r="R457" s="26"/>
      <c r="S457" s="46"/>
      <c r="U457"/>
      <c r="V457"/>
      <c r="W457"/>
      <c r="X457"/>
    </row>
    <row r="458" spans="1:24" s="29" customFormat="1" ht="16.5">
      <c r="A458" s="48"/>
      <c r="B458" s="16"/>
      <c r="C458" s="16"/>
      <c r="D458" s="18"/>
      <c r="E458" s="5"/>
      <c r="F458" s="39"/>
      <c r="G458" s="40"/>
      <c r="H458" s="15"/>
      <c r="I458" s="15"/>
      <c r="J458" s="15"/>
      <c r="K458" s="6"/>
      <c r="L458" s="40"/>
      <c r="M458" s="25"/>
      <c r="N458" s="5"/>
      <c r="O458" s="5"/>
      <c r="P458" s="46"/>
      <c r="Q458" s="26"/>
      <c r="R458" s="26"/>
      <c r="S458" s="46"/>
      <c r="U458"/>
      <c r="V458"/>
      <c r="W458"/>
      <c r="X458"/>
    </row>
    <row r="459" spans="1:24" s="29" customFormat="1" ht="16.5">
      <c r="A459" s="48"/>
      <c r="B459" s="16"/>
      <c r="C459" s="16"/>
      <c r="D459" s="18"/>
      <c r="E459" s="5"/>
      <c r="F459" s="39"/>
      <c r="G459" s="40"/>
      <c r="H459" s="15"/>
      <c r="I459" s="15"/>
      <c r="J459" s="15"/>
      <c r="K459" s="6"/>
      <c r="L459" s="40"/>
      <c r="M459" s="25"/>
      <c r="N459" s="5"/>
      <c r="O459" s="5"/>
      <c r="P459" s="46"/>
      <c r="Q459" s="26"/>
      <c r="R459" s="26"/>
      <c r="S459" s="46"/>
      <c r="U459"/>
      <c r="V459"/>
      <c r="W459"/>
      <c r="X459"/>
    </row>
    <row r="460" spans="1:24" s="29" customFormat="1" ht="16.5">
      <c r="A460" s="48"/>
      <c r="B460" s="16"/>
      <c r="C460" s="16"/>
      <c r="D460" s="18"/>
      <c r="E460" s="5"/>
      <c r="F460" s="39"/>
      <c r="G460" s="40"/>
      <c r="H460" s="15"/>
      <c r="I460" s="15"/>
      <c r="J460" s="15"/>
      <c r="K460" s="6"/>
      <c r="L460" s="40"/>
      <c r="M460" s="25"/>
      <c r="N460" s="5"/>
      <c r="O460" s="5"/>
      <c r="P460" s="46"/>
      <c r="Q460" s="26"/>
      <c r="R460" s="26"/>
      <c r="S460" s="46"/>
      <c r="U460"/>
      <c r="V460"/>
      <c r="W460"/>
      <c r="X460"/>
    </row>
    <row r="461" spans="1:24" s="29" customFormat="1" ht="16.5">
      <c r="A461" s="48"/>
      <c r="B461" s="16"/>
      <c r="C461" s="16"/>
      <c r="D461" s="18"/>
      <c r="E461" s="5"/>
      <c r="F461" s="39"/>
      <c r="G461" s="40"/>
      <c r="H461" s="15"/>
      <c r="I461" s="15"/>
      <c r="J461" s="15"/>
      <c r="K461" s="6"/>
      <c r="L461" s="40"/>
      <c r="M461" s="25"/>
      <c r="N461" s="5"/>
      <c r="O461" s="5"/>
      <c r="P461" s="46"/>
      <c r="Q461" s="26"/>
      <c r="R461" s="26"/>
      <c r="S461" s="46"/>
      <c r="U461"/>
      <c r="V461"/>
      <c r="W461"/>
      <c r="X461"/>
    </row>
    <row r="462" spans="1:24" s="29" customFormat="1" ht="16.5">
      <c r="A462" s="48"/>
      <c r="B462" s="16"/>
      <c r="C462" s="16"/>
      <c r="D462" s="18"/>
      <c r="E462" s="5"/>
      <c r="F462" s="39"/>
      <c r="G462" s="40"/>
      <c r="H462" s="15"/>
      <c r="I462" s="15"/>
      <c r="J462" s="15"/>
      <c r="K462" s="6"/>
      <c r="L462" s="40"/>
      <c r="M462" s="25"/>
      <c r="N462" s="5"/>
      <c r="O462" s="5"/>
      <c r="P462" s="46"/>
      <c r="Q462" s="26"/>
      <c r="R462" s="26"/>
      <c r="S462" s="46"/>
      <c r="U462"/>
      <c r="V462"/>
      <c r="W462"/>
      <c r="X462"/>
    </row>
    <row r="463" spans="1:24" s="29" customFormat="1" ht="16.5">
      <c r="A463" s="48"/>
      <c r="B463" s="16"/>
      <c r="C463" s="16"/>
      <c r="D463" s="18"/>
      <c r="E463" s="5"/>
      <c r="F463" s="39"/>
      <c r="G463" s="40"/>
      <c r="H463" s="15"/>
      <c r="I463" s="15"/>
      <c r="J463" s="15"/>
      <c r="K463" s="6"/>
      <c r="L463" s="40"/>
      <c r="M463" s="25"/>
      <c r="N463" s="5"/>
      <c r="O463" s="5"/>
      <c r="P463" s="46"/>
      <c r="Q463" s="26"/>
      <c r="R463" s="26"/>
      <c r="S463" s="46"/>
      <c r="U463"/>
      <c r="V463"/>
      <c r="W463"/>
      <c r="X463"/>
    </row>
    <row r="464" spans="1:24" s="29" customFormat="1" ht="16.5">
      <c r="A464" s="48"/>
      <c r="B464" s="16"/>
      <c r="C464" s="16"/>
      <c r="D464" s="18"/>
      <c r="E464" s="5"/>
      <c r="F464" s="39"/>
      <c r="G464" s="40"/>
      <c r="H464" s="15"/>
      <c r="I464" s="15"/>
      <c r="J464" s="15"/>
      <c r="K464" s="6"/>
      <c r="L464" s="40"/>
      <c r="M464" s="25"/>
      <c r="N464" s="5"/>
      <c r="O464" s="5"/>
      <c r="P464" s="46"/>
      <c r="Q464" s="26"/>
      <c r="R464" s="26"/>
      <c r="S464" s="46"/>
      <c r="U464"/>
      <c r="V464"/>
      <c r="W464"/>
      <c r="X464"/>
    </row>
    <row r="465" spans="1:24" s="29" customFormat="1" ht="16.5">
      <c r="A465" s="48"/>
      <c r="B465" s="16"/>
      <c r="C465" s="16"/>
      <c r="D465" s="18"/>
      <c r="E465" s="5"/>
      <c r="F465" s="39"/>
      <c r="G465" s="40"/>
      <c r="H465" s="15"/>
      <c r="I465" s="15"/>
      <c r="J465" s="15"/>
      <c r="K465" s="6"/>
      <c r="L465" s="40"/>
      <c r="M465" s="25"/>
      <c r="N465" s="5"/>
      <c r="O465" s="5"/>
      <c r="P465" s="46"/>
      <c r="Q465" s="26"/>
      <c r="R465" s="26"/>
      <c r="S465" s="46"/>
      <c r="U465"/>
      <c r="V465"/>
      <c r="W465"/>
      <c r="X465"/>
    </row>
    <row r="466" spans="1:24" s="29" customFormat="1" ht="16.5">
      <c r="A466" s="48"/>
      <c r="B466" s="16"/>
      <c r="C466" s="16"/>
      <c r="D466" s="18"/>
      <c r="E466" s="5"/>
      <c r="F466" s="39"/>
      <c r="G466" s="40"/>
      <c r="H466" s="15"/>
      <c r="I466" s="15"/>
      <c r="J466" s="15"/>
      <c r="K466" s="6"/>
      <c r="L466" s="40"/>
      <c r="M466" s="25"/>
      <c r="N466" s="5"/>
      <c r="O466" s="5"/>
      <c r="P466" s="46"/>
      <c r="Q466" s="26"/>
      <c r="R466" s="26"/>
      <c r="S466" s="46"/>
      <c r="U466"/>
      <c r="V466"/>
      <c r="W466"/>
      <c r="X466"/>
    </row>
    <row r="467" spans="1:24" s="29" customFormat="1" ht="16.5">
      <c r="A467" s="48"/>
      <c r="B467" s="16"/>
      <c r="C467" s="16"/>
      <c r="D467" s="18"/>
      <c r="E467" s="5"/>
      <c r="F467" s="39"/>
      <c r="G467" s="40"/>
      <c r="H467" s="15"/>
      <c r="I467" s="15"/>
      <c r="J467" s="15"/>
      <c r="K467" s="6"/>
      <c r="L467" s="40"/>
      <c r="M467" s="25"/>
      <c r="N467" s="5"/>
      <c r="O467" s="5"/>
      <c r="P467" s="46"/>
      <c r="Q467" s="26"/>
      <c r="R467" s="26"/>
      <c r="S467" s="46"/>
      <c r="U467"/>
      <c r="V467"/>
      <c r="W467"/>
      <c r="X467"/>
    </row>
    <row r="468" spans="1:24" s="29" customFormat="1" ht="16.5">
      <c r="A468" s="48"/>
      <c r="B468" s="16"/>
      <c r="C468" s="16"/>
      <c r="D468" s="18"/>
      <c r="E468" s="5"/>
      <c r="F468" s="39"/>
      <c r="G468" s="40"/>
      <c r="H468" s="15"/>
      <c r="I468" s="15"/>
      <c r="J468" s="15"/>
      <c r="K468" s="6"/>
      <c r="L468" s="40"/>
      <c r="M468" s="25"/>
      <c r="N468" s="5"/>
      <c r="O468" s="5"/>
      <c r="P468" s="46"/>
      <c r="Q468" s="26"/>
      <c r="R468" s="26"/>
      <c r="S468" s="46"/>
      <c r="U468"/>
      <c r="V468"/>
      <c r="W468"/>
      <c r="X468"/>
    </row>
    <row r="469" spans="1:24" s="29" customFormat="1" ht="16.5">
      <c r="A469" s="48"/>
      <c r="B469" s="16"/>
      <c r="C469" s="16"/>
      <c r="D469" s="18"/>
      <c r="E469" s="5"/>
      <c r="F469" s="39"/>
      <c r="G469" s="40"/>
      <c r="H469" s="15"/>
      <c r="I469" s="15"/>
      <c r="J469" s="15"/>
      <c r="K469" s="6"/>
      <c r="L469" s="40"/>
      <c r="M469" s="25"/>
      <c r="N469" s="5"/>
      <c r="O469" s="5"/>
      <c r="P469" s="46"/>
      <c r="Q469" s="26"/>
      <c r="R469" s="26"/>
      <c r="S469" s="46"/>
      <c r="U469"/>
      <c r="V469"/>
      <c r="W469"/>
      <c r="X469"/>
    </row>
    <row r="470" spans="1:24" s="29" customFormat="1" ht="16.5">
      <c r="A470" s="48"/>
      <c r="B470" s="16"/>
      <c r="C470" s="16"/>
      <c r="D470" s="18"/>
      <c r="E470" s="5"/>
      <c r="F470" s="39"/>
      <c r="G470" s="40"/>
      <c r="H470" s="15"/>
      <c r="I470" s="15"/>
      <c r="J470" s="15"/>
      <c r="K470" s="6"/>
      <c r="L470" s="40"/>
      <c r="M470" s="25"/>
      <c r="N470" s="5"/>
      <c r="O470" s="5"/>
      <c r="P470" s="46"/>
      <c r="Q470" s="26"/>
      <c r="R470" s="26"/>
      <c r="S470" s="46"/>
      <c r="U470"/>
      <c r="V470"/>
      <c r="W470"/>
      <c r="X470"/>
    </row>
    <row r="471" spans="1:24" s="29" customFormat="1" ht="16.5">
      <c r="A471" s="48"/>
      <c r="B471" s="16"/>
      <c r="C471" s="16"/>
      <c r="D471" s="18"/>
      <c r="E471" s="5"/>
      <c r="F471" s="39"/>
      <c r="G471" s="40"/>
      <c r="H471" s="15"/>
      <c r="I471" s="15"/>
      <c r="J471" s="15"/>
      <c r="K471" s="6"/>
      <c r="L471" s="40"/>
      <c r="M471" s="25"/>
      <c r="N471" s="5"/>
      <c r="O471" s="5"/>
      <c r="P471" s="46"/>
      <c r="Q471" s="26"/>
      <c r="R471" s="26"/>
      <c r="S471" s="46"/>
      <c r="U471"/>
      <c r="V471"/>
      <c r="W471"/>
      <c r="X471"/>
    </row>
    <row r="472" spans="1:24" s="29" customFormat="1" ht="16.5">
      <c r="A472" s="48"/>
      <c r="B472" s="16"/>
      <c r="C472" s="16"/>
      <c r="D472" s="18"/>
      <c r="E472" s="5"/>
      <c r="F472" s="39"/>
      <c r="G472" s="40"/>
      <c r="H472" s="15"/>
      <c r="I472" s="15"/>
      <c r="J472" s="15"/>
      <c r="K472" s="6"/>
      <c r="L472" s="40"/>
      <c r="M472" s="25"/>
      <c r="N472" s="5"/>
      <c r="O472" s="5"/>
      <c r="P472" s="46"/>
      <c r="Q472" s="26"/>
      <c r="R472" s="26"/>
      <c r="S472" s="46"/>
      <c r="U472"/>
      <c r="V472"/>
      <c r="W472"/>
      <c r="X472"/>
    </row>
    <row r="473" spans="1:24" s="29" customFormat="1" ht="16.5">
      <c r="A473" s="48"/>
      <c r="B473" s="16"/>
      <c r="C473" s="16"/>
      <c r="D473" s="18"/>
      <c r="E473" s="5"/>
      <c r="F473" s="39"/>
      <c r="G473" s="40"/>
      <c r="H473" s="15"/>
      <c r="I473" s="15"/>
      <c r="J473" s="15"/>
      <c r="K473" s="6"/>
      <c r="L473" s="40"/>
      <c r="M473" s="25"/>
      <c r="N473" s="5"/>
      <c r="O473" s="5"/>
      <c r="P473" s="46"/>
      <c r="Q473" s="26"/>
      <c r="R473" s="26"/>
      <c r="S473" s="46"/>
      <c r="U473"/>
      <c r="V473"/>
      <c r="W473"/>
      <c r="X473"/>
    </row>
    <row r="474" spans="1:24" s="29" customFormat="1" ht="16.5">
      <c r="A474" s="48"/>
      <c r="B474" s="16"/>
      <c r="C474" s="16"/>
      <c r="D474" s="18"/>
      <c r="E474" s="5"/>
      <c r="F474" s="39"/>
      <c r="G474" s="40"/>
      <c r="H474" s="15"/>
      <c r="I474" s="15"/>
      <c r="J474" s="15"/>
      <c r="K474" s="6"/>
      <c r="L474" s="40"/>
      <c r="M474" s="25"/>
      <c r="N474" s="5"/>
      <c r="O474" s="5"/>
      <c r="P474" s="46"/>
      <c r="Q474" s="26"/>
      <c r="R474" s="26"/>
      <c r="S474" s="46"/>
      <c r="U474"/>
      <c r="V474"/>
      <c r="W474"/>
      <c r="X474"/>
    </row>
    <row r="475" spans="1:24" s="29" customFormat="1" ht="16.5">
      <c r="A475" s="48"/>
      <c r="B475" s="16"/>
      <c r="C475" s="16"/>
      <c r="D475" s="18"/>
      <c r="E475" s="5"/>
      <c r="F475" s="39"/>
      <c r="G475" s="40"/>
      <c r="H475" s="15"/>
      <c r="I475" s="15"/>
      <c r="J475" s="15"/>
      <c r="K475" s="6"/>
      <c r="L475" s="40"/>
      <c r="M475" s="25"/>
      <c r="N475" s="5"/>
      <c r="O475" s="5"/>
      <c r="P475" s="46"/>
      <c r="Q475" s="26"/>
      <c r="R475" s="26"/>
      <c r="S475" s="46"/>
      <c r="U475"/>
      <c r="V475"/>
      <c r="W475"/>
      <c r="X475"/>
    </row>
    <row r="476" spans="1:24" s="29" customFormat="1" ht="16.5">
      <c r="A476" s="48"/>
      <c r="B476" s="16"/>
      <c r="C476" s="16"/>
      <c r="D476" s="18"/>
      <c r="E476" s="5"/>
      <c r="F476" s="39"/>
      <c r="G476" s="40"/>
      <c r="H476" s="15"/>
      <c r="I476" s="15"/>
      <c r="J476" s="15"/>
      <c r="K476" s="6"/>
      <c r="L476" s="40"/>
      <c r="M476" s="25"/>
      <c r="N476" s="5"/>
      <c r="O476" s="5"/>
      <c r="P476" s="46"/>
      <c r="Q476" s="26"/>
      <c r="R476" s="26"/>
      <c r="S476" s="46"/>
      <c r="U476"/>
      <c r="V476"/>
      <c r="W476"/>
      <c r="X476"/>
    </row>
    <row r="477" spans="1:24" s="29" customFormat="1" ht="16.5">
      <c r="A477" s="48"/>
      <c r="B477" s="16"/>
      <c r="C477" s="16"/>
      <c r="D477" s="18"/>
      <c r="E477" s="5"/>
      <c r="F477" s="39"/>
      <c r="G477" s="40"/>
      <c r="H477" s="15"/>
      <c r="I477" s="15"/>
      <c r="J477" s="15"/>
      <c r="K477" s="6"/>
      <c r="L477" s="40"/>
      <c r="M477" s="25"/>
      <c r="N477" s="5"/>
      <c r="O477" s="5"/>
      <c r="P477" s="46"/>
      <c r="Q477" s="26"/>
      <c r="R477" s="26"/>
      <c r="S477" s="46"/>
      <c r="U477"/>
      <c r="V477"/>
      <c r="W477"/>
      <c r="X477"/>
    </row>
    <row r="478" spans="1:24" s="29" customFormat="1" ht="16.5">
      <c r="A478" s="48"/>
      <c r="B478" s="16"/>
      <c r="C478" s="16"/>
      <c r="D478" s="18"/>
      <c r="E478" s="5"/>
      <c r="F478" s="39"/>
      <c r="G478" s="40"/>
      <c r="H478" s="15"/>
      <c r="I478" s="15"/>
      <c r="J478" s="15"/>
      <c r="K478" s="6"/>
      <c r="L478" s="40"/>
      <c r="M478" s="25"/>
      <c r="N478" s="5"/>
      <c r="O478" s="5"/>
      <c r="P478" s="46"/>
      <c r="Q478" s="26"/>
      <c r="R478" s="26"/>
      <c r="S478" s="46"/>
      <c r="U478"/>
      <c r="V478"/>
      <c r="W478"/>
      <c r="X478"/>
    </row>
    <row r="479" spans="1:24" s="29" customFormat="1" ht="16.5">
      <c r="A479" s="48"/>
      <c r="B479" s="16"/>
      <c r="C479" s="16"/>
      <c r="D479" s="18"/>
      <c r="E479" s="5"/>
      <c r="F479" s="39"/>
      <c r="G479" s="40"/>
      <c r="H479" s="15"/>
      <c r="I479" s="15"/>
      <c r="J479" s="15"/>
      <c r="K479" s="6"/>
      <c r="L479" s="40"/>
      <c r="M479" s="25"/>
      <c r="N479" s="5"/>
      <c r="O479" s="5"/>
      <c r="P479" s="46"/>
      <c r="Q479" s="26"/>
      <c r="R479" s="26"/>
      <c r="S479" s="46"/>
      <c r="U479"/>
      <c r="V479"/>
      <c r="W479"/>
      <c r="X479"/>
    </row>
    <row r="480" spans="1:24" s="29" customFormat="1" ht="16.5">
      <c r="A480" s="48"/>
      <c r="B480" s="16"/>
      <c r="C480" s="16"/>
      <c r="D480" s="18"/>
      <c r="E480" s="5"/>
      <c r="F480" s="39"/>
      <c r="G480" s="40"/>
      <c r="H480" s="15"/>
      <c r="I480" s="15"/>
      <c r="J480" s="15"/>
      <c r="K480" s="6"/>
      <c r="L480" s="40"/>
      <c r="M480" s="25"/>
      <c r="N480" s="5"/>
      <c r="O480" s="5"/>
      <c r="P480" s="46"/>
      <c r="Q480" s="26"/>
      <c r="R480" s="26"/>
      <c r="S480" s="46"/>
      <c r="U480"/>
      <c r="V480"/>
      <c r="W480"/>
      <c r="X480"/>
    </row>
    <row r="481" spans="1:24" s="29" customFormat="1" ht="16.5">
      <c r="A481" s="48"/>
      <c r="B481" s="16"/>
      <c r="C481" s="16"/>
      <c r="D481" s="18"/>
      <c r="E481" s="5"/>
      <c r="F481" s="39"/>
      <c r="G481" s="40"/>
      <c r="H481" s="15"/>
      <c r="I481" s="15"/>
      <c r="J481" s="15"/>
      <c r="K481" s="6"/>
      <c r="L481" s="40"/>
      <c r="M481" s="25"/>
      <c r="N481" s="5"/>
      <c r="O481" s="5"/>
      <c r="P481" s="46"/>
      <c r="Q481" s="26"/>
      <c r="R481" s="26"/>
      <c r="S481" s="46"/>
      <c r="U481"/>
      <c r="V481"/>
      <c r="W481"/>
      <c r="X481"/>
    </row>
    <row r="482" spans="1:24" s="29" customFormat="1" ht="16.5">
      <c r="A482" s="48"/>
      <c r="B482" s="16"/>
      <c r="C482" s="16"/>
      <c r="D482" s="18"/>
      <c r="E482" s="5"/>
      <c r="F482" s="39"/>
      <c r="G482" s="40"/>
      <c r="H482" s="15"/>
      <c r="I482" s="15"/>
      <c r="J482" s="15"/>
      <c r="K482" s="6"/>
      <c r="L482" s="40"/>
      <c r="M482" s="25"/>
      <c r="N482" s="5"/>
      <c r="O482" s="5"/>
      <c r="P482" s="46"/>
      <c r="Q482" s="26"/>
      <c r="R482" s="26"/>
      <c r="S482" s="46"/>
      <c r="U482"/>
      <c r="V482"/>
      <c r="W482"/>
      <c r="X482"/>
    </row>
    <row r="483" spans="1:24" s="29" customFormat="1" ht="16.5">
      <c r="A483" s="48"/>
      <c r="B483" s="16"/>
      <c r="C483" s="16"/>
      <c r="D483" s="18"/>
      <c r="E483" s="5"/>
      <c r="F483" s="39"/>
      <c r="G483" s="40"/>
      <c r="H483" s="15"/>
      <c r="I483" s="15"/>
      <c r="J483" s="15"/>
      <c r="K483" s="6"/>
      <c r="L483" s="40"/>
      <c r="M483" s="25"/>
      <c r="N483" s="5"/>
      <c r="O483" s="5"/>
      <c r="P483" s="46"/>
      <c r="Q483" s="26"/>
      <c r="R483" s="26"/>
      <c r="S483" s="46"/>
      <c r="U483"/>
      <c r="V483"/>
      <c r="W483"/>
      <c r="X483"/>
    </row>
    <row r="484" spans="1:24" s="29" customFormat="1" ht="16.5">
      <c r="A484" s="48"/>
      <c r="B484" s="16"/>
      <c r="C484" s="16"/>
      <c r="D484" s="18"/>
      <c r="E484" s="5"/>
      <c r="F484" s="39"/>
      <c r="G484" s="40"/>
      <c r="H484" s="15"/>
      <c r="I484" s="15"/>
      <c r="J484" s="15"/>
      <c r="K484" s="6"/>
      <c r="L484" s="40"/>
      <c r="M484" s="25"/>
      <c r="N484" s="5"/>
      <c r="O484" s="5"/>
      <c r="P484" s="46"/>
      <c r="Q484" s="26"/>
      <c r="R484" s="26"/>
      <c r="S484" s="46"/>
      <c r="U484"/>
      <c r="V484"/>
      <c r="W484"/>
      <c r="X484"/>
    </row>
    <row r="485" spans="1:24" s="29" customFormat="1" ht="16.5">
      <c r="A485" s="48"/>
      <c r="B485" s="16"/>
      <c r="C485" s="16"/>
      <c r="D485" s="18"/>
      <c r="E485" s="5"/>
      <c r="F485" s="39"/>
      <c r="G485" s="40"/>
      <c r="H485" s="15"/>
      <c r="I485" s="15"/>
      <c r="J485" s="15"/>
      <c r="K485" s="6"/>
      <c r="L485" s="40"/>
      <c r="M485" s="25"/>
      <c r="N485" s="5"/>
      <c r="O485" s="5"/>
      <c r="P485" s="46"/>
      <c r="Q485" s="9"/>
      <c r="R485" s="26"/>
      <c r="S485" s="46"/>
      <c r="U485"/>
      <c r="V485"/>
      <c r="W485"/>
      <c r="X485"/>
    </row>
    <row r="486" spans="1:24" s="29" customFormat="1" ht="16.5">
      <c r="A486" s="48"/>
      <c r="B486" s="16"/>
      <c r="C486" s="16"/>
      <c r="D486" s="18"/>
      <c r="E486" s="5"/>
      <c r="F486" s="39"/>
      <c r="G486" s="40"/>
      <c r="H486" s="15"/>
      <c r="I486" s="15"/>
      <c r="J486" s="15"/>
      <c r="K486" s="6"/>
      <c r="L486" s="40"/>
      <c r="M486" s="25"/>
      <c r="N486" s="5"/>
      <c r="O486" s="5"/>
      <c r="P486" s="46"/>
      <c r="Q486" s="9"/>
      <c r="R486" s="26"/>
      <c r="S486" s="46"/>
      <c r="U486"/>
      <c r="V486"/>
      <c r="W486"/>
      <c r="X486"/>
    </row>
    <row r="487" spans="1:24" s="29" customFormat="1" ht="16.5">
      <c r="A487" s="48"/>
      <c r="B487" s="16"/>
      <c r="C487" s="16"/>
      <c r="D487" s="18"/>
      <c r="E487" s="5"/>
      <c r="F487" s="39"/>
      <c r="G487" s="40"/>
      <c r="H487" s="15"/>
      <c r="I487" s="15"/>
      <c r="J487" s="15"/>
      <c r="K487" s="6"/>
      <c r="L487" s="40"/>
      <c r="M487" s="25"/>
      <c r="N487" s="5"/>
      <c r="O487" s="5"/>
      <c r="P487" s="46"/>
      <c r="Q487" s="9"/>
      <c r="R487" s="26"/>
      <c r="S487" s="46"/>
      <c r="U487"/>
      <c r="V487"/>
      <c r="W487"/>
      <c r="X487"/>
    </row>
    <row r="488" spans="1:24" s="29" customFormat="1" ht="16.5">
      <c r="A488" s="48"/>
      <c r="B488" s="16"/>
      <c r="C488" s="16"/>
      <c r="D488" s="18"/>
      <c r="E488" s="5"/>
      <c r="F488" s="39"/>
      <c r="G488" s="40"/>
      <c r="H488" s="15"/>
      <c r="I488" s="15"/>
      <c r="J488" s="15"/>
      <c r="K488" s="6"/>
      <c r="L488" s="40"/>
      <c r="M488" s="25"/>
      <c r="N488" s="5"/>
      <c r="O488" s="5"/>
      <c r="P488" s="46"/>
      <c r="Q488" s="9"/>
      <c r="R488" s="26"/>
      <c r="S488" s="46"/>
      <c r="U488"/>
      <c r="V488"/>
      <c r="W488"/>
      <c r="X488"/>
    </row>
    <row r="489" spans="1:24" s="29" customFormat="1" ht="16.5">
      <c r="A489" s="48"/>
      <c r="B489" s="16"/>
      <c r="C489" s="16"/>
      <c r="D489" s="18"/>
      <c r="E489" s="5"/>
      <c r="F489" s="39"/>
      <c r="G489" s="40"/>
      <c r="H489" s="15"/>
      <c r="I489" s="15"/>
      <c r="J489" s="15"/>
      <c r="K489" s="6"/>
      <c r="L489" s="40"/>
      <c r="M489" s="25"/>
      <c r="N489" s="5"/>
      <c r="O489" s="5"/>
      <c r="P489" s="46"/>
      <c r="Q489" s="9"/>
      <c r="R489" s="26"/>
      <c r="S489" s="46"/>
      <c r="U489"/>
      <c r="V489"/>
      <c r="W489"/>
      <c r="X489"/>
    </row>
    <row r="490" spans="1:24" s="29" customFormat="1" ht="16.5">
      <c r="A490" s="48"/>
      <c r="B490" s="16"/>
      <c r="C490" s="16"/>
      <c r="D490" s="18"/>
      <c r="E490" s="5"/>
      <c r="F490" s="39"/>
      <c r="G490" s="40"/>
      <c r="H490" s="15"/>
      <c r="I490" s="15"/>
      <c r="J490" s="15"/>
      <c r="K490" s="6"/>
      <c r="L490" s="40"/>
      <c r="M490" s="25"/>
      <c r="N490" s="5"/>
      <c r="O490" s="5"/>
      <c r="P490" s="46"/>
      <c r="Q490" s="9"/>
      <c r="R490" s="26"/>
      <c r="S490" s="46"/>
      <c r="U490"/>
      <c r="V490"/>
      <c r="W490"/>
      <c r="X490"/>
    </row>
    <row r="491" spans="1:24" s="29" customFormat="1" ht="16.5">
      <c r="A491" s="48"/>
      <c r="B491" s="16"/>
      <c r="C491" s="16"/>
      <c r="D491" s="18"/>
      <c r="E491" s="5"/>
      <c r="F491" s="39"/>
      <c r="G491" s="40"/>
      <c r="H491" s="15"/>
      <c r="I491" s="15"/>
      <c r="J491" s="15"/>
      <c r="K491" s="6"/>
      <c r="L491" s="40"/>
      <c r="M491" s="25"/>
      <c r="N491" s="5"/>
      <c r="O491" s="5"/>
      <c r="P491" s="46"/>
      <c r="Q491" s="9"/>
      <c r="R491" s="26"/>
      <c r="S491" s="46"/>
      <c r="U491"/>
      <c r="V491"/>
      <c r="W491"/>
      <c r="X491"/>
    </row>
    <row r="492" spans="1:24" s="29" customFormat="1" ht="16.5">
      <c r="A492" s="48"/>
      <c r="B492" s="16"/>
      <c r="C492" s="16"/>
      <c r="D492" s="18"/>
      <c r="E492" s="5"/>
      <c r="F492" s="39"/>
      <c r="G492" s="40"/>
      <c r="H492" s="15"/>
      <c r="I492" s="15"/>
      <c r="J492" s="15"/>
      <c r="K492" s="6"/>
      <c r="L492" s="40"/>
      <c r="M492" s="25"/>
      <c r="N492" s="5"/>
      <c r="O492" s="5"/>
      <c r="P492" s="46"/>
      <c r="Q492" s="9"/>
      <c r="R492" s="26"/>
      <c r="S492" s="46"/>
      <c r="U492"/>
      <c r="V492"/>
      <c r="W492"/>
      <c r="X492"/>
    </row>
    <row r="493" spans="1:24" s="29" customFormat="1" ht="16.5">
      <c r="A493" s="48"/>
      <c r="B493" s="16"/>
      <c r="C493" s="16"/>
      <c r="D493" s="18"/>
      <c r="E493" s="5"/>
      <c r="F493" s="39"/>
      <c r="G493" s="40"/>
      <c r="H493" s="15"/>
      <c r="I493" s="15"/>
      <c r="J493" s="15"/>
      <c r="K493" s="6"/>
      <c r="L493" s="40"/>
      <c r="M493" s="25"/>
      <c r="N493" s="5"/>
      <c r="O493" s="5"/>
      <c r="P493" s="46"/>
      <c r="Q493" s="9"/>
      <c r="R493" s="26"/>
      <c r="S493" s="46"/>
      <c r="U493"/>
      <c r="V493"/>
      <c r="W493"/>
      <c r="X493"/>
    </row>
    <row r="494" spans="1:24" s="29" customFormat="1" ht="16.5">
      <c r="A494" s="48"/>
      <c r="B494" s="16"/>
      <c r="C494" s="16"/>
      <c r="D494" s="18"/>
      <c r="E494" s="5"/>
      <c r="F494" s="39"/>
      <c r="G494" s="40"/>
      <c r="H494" s="15"/>
      <c r="I494" s="15"/>
      <c r="J494" s="15"/>
      <c r="K494" s="6"/>
      <c r="L494" s="40"/>
      <c r="M494" s="25"/>
      <c r="N494" s="5"/>
      <c r="O494" s="5"/>
      <c r="P494" s="46"/>
      <c r="Q494" s="9"/>
      <c r="R494" s="26"/>
      <c r="S494" s="46"/>
      <c r="U494"/>
      <c r="V494"/>
      <c r="W494"/>
      <c r="X494"/>
    </row>
    <row r="495" spans="1:24" s="29" customFormat="1" ht="16.5">
      <c r="A495" s="48"/>
      <c r="B495" s="16"/>
      <c r="C495" s="16"/>
      <c r="D495" s="18"/>
      <c r="E495" s="5"/>
      <c r="F495" s="39"/>
      <c r="G495" s="40"/>
      <c r="H495" s="15"/>
      <c r="I495" s="15"/>
      <c r="J495" s="15"/>
      <c r="K495" s="6"/>
      <c r="L495" s="40"/>
      <c r="M495" s="25"/>
      <c r="N495" s="5"/>
      <c r="O495" s="5"/>
      <c r="P495" s="46"/>
      <c r="Q495" s="9"/>
      <c r="R495" s="26"/>
      <c r="S495" s="46"/>
      <c r="U495"/>
      <c r="V495"/>
      <c r="W495"/>
      <c r="X495"/>
    </row>
    <row r="496" spans="1:24" s="29" customFormat="1" ht="16.5">
      <c r="A496" s="48"/>
      <c r="B496" s="16"/>
      <c r="C496" s="16"/>
      <c r="D496" s="18"/>
      <c r="E496" s="5"/>
      <c r="F496" s="39"/>
      <c r="G496" s="40"/>
      <c r="H496" s="15"/>
      <c r="I496" s="15"/>
      <c r="J496" s="15"/>
      <c r="K496" s="6"/>
      <c r="L496" s="40"/>
      <c r="M496" s="25"/>
      <c r="N496" s="5"/>
      <c r="O496" s="5"/>
      <c r="P496" s="46"/>
      <c r="Q496" s="9"/>
      <c r="R496" s="26"/>
      <c r="S496" s="46"/>
      <c r="U496"/>
      <c r="V496"/>
      <c r="W496"/>
      <c r="X496"/>
    </row>
    <row r="497" spans="1:24" s="29" customFormat="1" ht="16.5">
      <c r="A497" s="48"/>
      <c r="B497" s="16"/>
      <c r="C497" s="16"/>
      <c r="D497" s="18"/>
      <c r="E497" s="5"/>
      <c r="F497" s="39"/>
      <c r="G497" s="40"/>
      <c r="H497" s="15"/>
      <c r="I497" s="15"/>
      <c r="J497" s="15"/>
      <c r="K497" s="6"/>
      <c r="L497" s="40"/>
      <c r="M497" s="25"/>
      <c r="N497" s="5"/>
      <c r="O497" s="5"/>
      <c r="P497" s="46"/>
      <c r="Q497" s="9"/>
      <c r="R497" s="26"/>
      <c r="S497" s="46"/>
      <c r="U497"/>
      <c r="V497"/>
      <c r="W497"/>
      <c r="X497"/>
    </row>
    <row r="498" spans="1:24" s="29" customFormat="1" ht="16.5">
      <c r="A498" s="48"/>
      <c r="B498" s="16"/>
      <c r="C498" s="16"/>
      <c r="D498" s="18"/>
      <c r="E498" s="5"/>
      <c r="F498" s="39"/>
      <c r="G498" s="40"/>
      <c r="H498" s="15"/>
      <c r="I498" s="15"/>
      <c r="J498" s="15"/>
      <c r="K498" s="6"/>
      <c r="L498" s="40"/>
      <c r="M498" s="25"/>
      <c r="N498" s="5"/>
      <c r="O498" s="5"/>
      <c r="P498" s="46"/>
      <c r="Q498" s="9"/>
      <c r="R498" s="26"/>
      <c r="S498" s="46"/>
      <c r="U498"/>
      <c r="V498"/>
      <c r="W498"/>
      <c r="X498"/>
    </row>
    <row r="499" spans="1:24" s="29" customFormat="1" ht="16.5">
      <c r="A499" s="48"/>
      <c r="B499" s="16"/>
      <c r="C499" s="16"/>
      <c r="D499" s="18"/>
      <c r="E499" s="5"/>
      <c r="F499" s="39"/>
      <c r="G499" s="40"/>
      <c r="H499" s="15"/>
      <c r="I499" s="15"/>
      <c r="J499" s="15"/>
      <c r="K499" s="6"/>
      <c r="L499" s="40"/>
      <c r="M499" s="25"/>
      <c r="N499" s="5"/>
      <c r="O499" s="5"/>
      <c r="P499" s="46"/>
      <c r="Q499" s="9"/>
      <c r="R499" s="26"/>
      <c r="S499" s="46"/>
      <c r="U499"/>
      <c r="V499"/>
      <c r="W499"/>
      <c r="X499"/>
    </row>
    <row r="500" spans="1:24" s="29" customFormat="1" ht="16.5">
      <c r="A500" s="48"/>
      <c r="B500" s="16"/>
      <c r="C500" s="16"/>
      <c r="D500" s="18"/>
      <c r="E500" s="5"/>
      <c r="F500" s="39"/>
      <c r="G500" s="40"/>
      <c r="H500" s="15"/>
      <c r="I500" s="15"/>
      <c r="J500" s="15"/>
      <c r="K500" s="6"/>
      <c r="L500" s="40"/>
      <c r="M500" s="25"/>
      <c r="N500" s="5"/>
      <c r="O500" s="5"/>
      <c r="P500" s="46"/>
      <c r="Q500" s="9"/>
      <c r="R500" s="26"/>
      <c r="S500" s="46"/>
      <c r="U500"/>
      <c r="V500"/>
      <c r="W500"/>
      <c r="X500"/>
    </row>
    <row r="501" spans="1:24" s="29" customFormat="1" ht="16.5">
      <c r="A501" s="48"/>
      <c r="B501" s="16"/>
      <c r="C501" s="16"/>
      <c r="D501" s="18"/>
      <c r="E501" s="5"/>
      <c r="F501" s="39"/>
      <c r="G501" s="40"/>
      <c r="H501" s="15"/>
      <c r="I501" s="15"/>
      <c r="J501" s="15"/>
      <c r="K501" s="6"/>
      <c r="L501" s="40"/>
      <c r="M501" s="25"/>
      <c r="N501" s="5"/>
      <c r="O501" s="5"/>
      <c r="P501" s="46"/>
      <c r="Q501" s="9"/>
      <c r="R501" s="26"/>
      <c r="S501" s="46"/>
      <c r="U501"/>
      <c r="V501"/>
      <c r="W501"/>
      <c r="X501"/>
    </row>
    <row r="502" spans="1:24" s="29" customFormat="1" ht="16.5">
      <c r="A502" s="48"/>
      <c r="B502" s="16"/>
      <c r="C502" s="16"/>
      <c r="D502" s="18"/>
      <c r="E502" s="5"/>
      <c r="F502" s="39"/>
      <c r="G502" s="40"/>
      <c r="H502" s="15"/>
      <c r="I502" s="15"/>
      <c r="J502" s="15"/>
      <c r="K502" s="6"/>
      <c r="L502" s="40"/>
      <c r="M502" s="25"/>
      <c r="N502" s="5"/>
      <c r="O502" s="5"/>
      <c r="P502" s="46"/>
      <c r="Q502" s="9"/>
      <c r="R502" s="26"/>
      <c r="S502" s="46"/>
      <c r="U502"/>
      <c r="V502"/>
      <c r="W502"/>
      <c r="X502"/>
    </row>
    <row r="503" spans="1:24" s="29" customFormat="1" ht="16.5">
      <c r="A503" s="48"/>
      <c r="B503" s="16"/>
      <c r="C503" s="16"/>
      <c r="D503" s="18"/>
      <c r="E503" s="5"/>
      <c r="F503" s="39"/>
      <c r="G503" s="40"/>
      <c r="H503" s="15"/>
      <c r="I503" s="15"/>
      <c r="J503" s="15"/>
      <c r="K503" s="6"/>
      <c r="L503" s="40"/>
      <c r="M503" s="25"/>
      <c r="N503" s="5"/>
      <c r="O503" s="5"/>
      <c r="P503" s="46"/>
      <c r="Q503" s="9"/>
      <c r="R503" s="26"/>
      <c r="S503" s="46"/>
      <c r="U503"/>
      <c r="V503"/>
      <c r="W503"/>
      <c r="X503"/>
    </row>
    <row r="504" spans="1:24" s="29" customFormat="1" ht="16.5">
      <c r="A504" s="48"/>
      <c r="B504" s="16"/>
      <c r="C504" s="16"/>
      <c r="D504" s="18"/>
      <c r="E504" s="5"/>
      <c r="F504" s="39"/>
      <c r="G504" s="40"/>
      <c r="H504" s="15"/>
      <c r="I504" s="15"/>
      <c r="J504" s="15"/>
      <c r="K504" s="6"/>
      <c r="L504" s="40"/>
      <c r="M504" s="25"/>
      <c r="N504" s="5"/>
      <c r="O504" s="5"/>
      <c r="P504" s="46"/>
      <c r="Q504" s="9"/>
      <c r="R504" s="26"/>
      <c r="S504" s="46"/>
      <c r="U504"/>
      <c r="V504"/>
      <c r="W504"/>
      <c r="X504"/>
    </row>
    <row r="505" spans="1:24" s="29" customFormat="1" ht="16.5">
      <c r="A505" s="48"/>
      <c r="B505" s="16"/>
      <c r="C505" s="16"/>
      <c r="D505" s="18"/>
      <c r="E505" s="5"/>
      <c r="F505" s="39"/>
      <c r="G505" s="40"/>
      <c r="H505" s="15"/>
      <c r="I505" s="15"/>
      <c r="J505" s="15"/>
      <c r="K505" s="6"/>
      <c r="L505" s="40"/>
      <c r="M505" s="25"/>
      <c r="N505" s="5"/>
      <c r="O505" s="5"/>
      <c r="P505" s="46"/>
      <c r="Q505" s="9"/>
      <c r="R505" s="26"/>
      <c r="S505" s="46"/>
      <c r="U505"/>
      <c r="V505"/>
      <c r="W505"/>
      <c r="X505"/>
    </row>
    <row r="506" spans="1:24" s="29" customFormat="1" ht="16.5">
      <c r="A506" s="48"/>
      <c r="B506" s="16"/>
      <c r="C506" s="16"/>
      <c r="D506" s="18"/>
      <c r="E506" s="5"/>
      <c r="F506" s="39"/>
      <c r="G506" s="40"/>
      <c r="H506" s="15"/>
      <c r="I506" s="15"/>
      <c r="J506" s="15"/>
      <c r="K506" s="6"/>
      <c r="L506" s="40"/>
      <c r="M506" s="25"/>
      <c r="N506" s="5"/>
      <c r="O506" s="5"/>
      <c r="P506" s="46"/>
      <c r="Q506" s="9"/>
      <c r="R506" s="26"/>
      <c r="S506" s="46"/>
      <c r="U506"/>
      <c r="V506"/>
      <c r="W506"/>
      <c r="X506"/>
    </row>
    <row r="507" spans="1:24" s="29" customFormat="1" ht="16.5">
      <c r="A507" s="48"/>
      <c r="B507" s="16"/>
      <c r="C507" s="16"/>
      <c r="D507" s="18"/>
      <c r="E507" s="5"/>
      <c r="F507" s="39"/>
      <c r="G507" s="40"/>
      <c r="H507" s="15"/>
      <c r="I507" s="15"/>
      <c r="J507" s="15"/>
      <c r="K507" s="6"/>
      <c r="L507" s="40"/>
      <c r="M507" s="25"/>
      <c r="N507" s="5"/>
      <c r="O507" s="5"/>
      <c r="P507" s="46"/>
      <c r="Q507" s="9"/>
      <c r="R507" s="26"/>
      <c r="S507" s="46"/>
      <c r="U507"/>
      <c r="V507"/>
      <c r="W507"/>
      <c r="X507"/>
    </row>
    <row r="508" spans="1:24" s="29" customFormat="1" ht="16.5">
      <c r="A508" s="48"/>
      <c r="B508" s="16"/>
      <c r="C508" s="16"/>
      <c r="D508" s="18"/>
      <c r="E508" s="5"/>
      <c r="F508" s="39"/>
      <c r="G508" s="40"/>
      <c r="H508" s="15"/>
      <c r="I508" s="15"/>
      <c r="J508" s="15"/>
      <c r="K508" s="6"/>
      <c r="L508" s="40"/>
      <c r="M508" s="25"/>
      <c r="N508" s="5"/>
      <c r="O508" s="5"/>
      <c r="P508" s="46"/>
      <c r="Q508" s="9"/>
      <c r="R508" s="26"/>
      <c r="S508" s="46"/>
      <c r="U508"/>
      <c r="V508"/>
      <c r="W508"/>
      <c r="X508"/>
    </row>
    <row r="509" spans="1:24" s="29" customFormat="1" ht="16.5">
      <c r="A509" s="48"/>
      <c r="B509" s="16"/>
      <c r="C509" s="16"/>
      <c r="D509" s="18"/>
      <c r="E509" s="5"/>
      <c r="F509" s="39"/>
      <c r="G509" s="40"/>
      <c r="H509" s="15"/>
      <c r="I509" s="15"/>
      <c r="J509" s="15"/>
      <c r="K509" s="6"/>
      <c r="L509" s="40"/>
      <c r="M509" s="25"/>
      <c r="N509" s="5"/>
      <c r="O509" s="5"/>
      <c r="P509" s="46"/>
      <c r="Q509" s="9"/>
      <c r="R509" s="26"/>
      <c r="S509" s="46"/>
      <c r="U509"/>
      <c r="V509"/>
      <c r="W509"/>
      <c r="X509"/>
    </row>
    <row r="510" spans="1:24" s="29" customFormat="1" ht="16.5">
      <c r="A510" s="48"/>
      <c r="B510" s="16"/>
      <c r="C510" s="16"/>
      <c r="D510" s="18"/>
      <c r="E510" s="5"/>
      <c r="F510" s="39"/>
      <c r="G510" s="40"/>
      <c r="H510" s="15"/>
      <c r="I510" s="15"/>
      <c r="J510" s="15"/>
      <c r="K510" s="6"/>
      <c r="L510" s="40"/>
      <c r="M510" s="25"/>
      <c r="N510" s="5"/>
      <c r="O510" s="5"/>
      <c r="P510" s="46"/>
      <c r="Q510" s="9"/>
      <c r="R510" s="26"/>
      <c r="S510" s="46"/>
      <c r="U510"/>
      <c r="V510"/>
      <c r="W510"/>
      <c r="X510"/>
    </row>
    <row r="511" spans="1:24" s="29" customFormat="1" ht="16.5">
      <c r="A511" s="48"/>
      <c r="B511" s="16"/>
      <c r="C511" s="16"/>
      <c r="D511" s="18"/>
      <c r="E511" s="5"/>
      <c r="F511" s="39"/>
      <c r="G511" s="40"/>
      <c r="H511" s="15"/>
      <c r="I511" s="15"/>
      <c r="J511" s="15"/>
      <c r="K511" s="6"/>
      <c r="L511" s="40"/>
      <c r="M511" s="25"/>
      <c r="N511" s="5"/>
      <c r="O511" s="5"/>
      <c r="P511" s="46"/>
      <c r="Q511" s="9"/>
      <c r="R511" s="26"/>
      <c r="S511" s="46"/>
      <c r="U511"/>
      <c r="V511"/>
      <c r="W511"/>
      <c r="X511"/>
    </row>
    <row r="512" spans="1:24" s="29" customFormat="1" ht="16.5">
      <c r="A512" s="48"/>
      <c r="B512" s="16"/>
      <c r="C512" s="16"/>
      <c r="D512" s="18"/>
      <c r="E512" s="5"/>
      <c r="F512" s="39"/>
      <c r="G512" s="40"/>
      <c r="H512" s="15"/>
      <c r="I512" s="15"/>
      <c r="J512" s="15"/>
      <c r="K512" s="6"/>
      <c r="L512" s="40"/>
      <c r="M512" s="25"/>
      <c r="N512" s="5"/>
      <c r="O512" s="5"/>
      <c r="P512" s="46"/>
      <c r="Q512" s="9"/>
      <c r="R512" s="26"/>
      <c r="S512" s="46"/>
      <c r="U512"/>
      <c r="V512"/>
      <c r="W512"/>
      <c r="X512"/>
    </row>
    <row r="513" spans="1:24" s="29" customFormat="1" ht="16.5">
      <c r="A513" s="48"/>
      <c r="B513" s="16"/>
      <c r="C513" s="16"/>
      <c r="D513" s="18"/>
      <c r="E513" s="5"/>
      <c r="F513" s="39"/>
      <c r="G513" s="40"/>
      <c r="H513" s="15"/>
      <c r="I513" s="15"/>
      <c r="J513" s="15"/>
      <c r="K513" s="6"/>
      <c r="L513" s="40"/>
      <c r="M513" s="25"/>
      <c r="N513" s="5"/>
      <c r="O513" s="5"/>
      <c r="P513" s="46"/>
      <c r="Q513" s="9"/>
      <c r="R513" s="26"/>
      <c r="S513" s="46"/>
      <c r="U513"/>
      <c r="V513"/>
      <c r="W513"/>
      <c r="X513"/>
    </row>
    <row r="514" spans="1:24" s="29" customFormat="1" ht="16.5">
      <c r="A514" s="48"/>
      <c r="B514" s="16"/>
      <c r="C514" s="16"/>
      <c r="D514" s="18"/>
      <c r="E514" s="5"/>
      <c r="F514" s="39"/>
      <c r="G514" s="40"/>
      <c r="H514" s="15"/>
      <c r="I514" s="15"/>
      <c r="J514" s="15"/>
      <c r="K514" s="6"/>
      <c r="L514" s="40"/>
      <c r="M514" s="25"/>
      <c r="N514" s="5"/>
      <c r="O514" s="5"/>
      <c r="P514" s="46"/>
      <c r="Q514" s="9"/>
      <c r="R514" s="26"/>
      <c r="S514" s="46"/>
      <c r="U514"/>
      <c r="V514"/>
      <c r="W514"/>
      <c r="X514"/>
    </row>
    <row r="515" spans="1:24" s="29" customFormat="1" ht="16.5">
      <c r="A515" s="48"/>
      <c r="B515" s="16"/>
      <c r="C515" s="16"/>
      <c r="D515" s="18"/>
      <c r="E515" s="5"/>
      <c r="F515" s="39"/>
      <c r="G515" s="40"/>
      <c r="H515" s="15"/>
      <c r="I515" s="15"/>
      <c r="J515" s="15"/>
      <c r="K515" s="6"/>
      <c r="L515" s="40"/>
      <c r="M515" s="25"/>
      <c r="N515" s="5"/>
      <c r="O515" s="5"/>
      <c r="P515" s="46"/>
      <c r="Q515" s="9"/>
      <c r="R515" s="26"/>
      <c r="S515" s="46"/>
      <c r="U515"/>
      <c r="V515"/>
      <c r="W515"/>
      <c r="X515"/>
    </row>
    <row r="516" spans="1:24" s="29" customFormat="1" ht="16.5">
      <c r="A516" s="48"/>
      <c r="B516" s="16"/>
      <c r="C516" s="16"/>
      <c r="D516" s="18"/>
      <c r="E516" s="5"/>
      <c r="F516" s="39"/>
      <c r="G516" s="40"/>
      <c r="H516" s="15"/>
      <c r="I516" s="15"/>
      <c r="J516" s="15"/>
      <c r="K516" s="6"/>
      <c r="L516" s="40"/>
      <c r="M516" s="25"/>
      <c r="N516" s="5"/>
      <c r="O516" s="5"/>
      <c r="P516" s="46"/>
      <c r="Q516" s="9"/>
      <c r="R516" s="26"/>
      <c r="S516" s="46"/>
      <c r="U516"/>
      <c r="V516"/>
      <c r="W516"/>
      <c r="X516"/>
    </row>
    <row r="517" spans="1:24" s="29" customFormat="1" ht="16.5">
      <c r="A517" s="48"/>
      <c r="B517" s="16"/>
      <c r="C517" s="16"/>
      <c r="D517" s="18"/>
      <c r="E517" s="5"/>
      <c r="F517" s="39"/>
      <c r="G517" s="40"/>
      <c r="H517" s="15"/>
      <c r="I517" s="15"/>
      <c r="J517" s="15"/>
      <c r="K517" s="6"/>
      <c r="L517" s="40"/>
      <c r="M517" s="25"/>
      <c r="N517" s="5"/>
      <c r="O517" s="5"/>
      <c r="P517" s="46"/>
      <c r="Q517" s="9"/>
      <c r="R517" s="26"/>
      <c r="S517" s="46"/>
      <c r="U517"/>
      <c r="V517"/>
      <c r="W517"/>
      <c r="X517"/>
    </row>
    <row r="518" spans="1:24" s="29" customFormat="1" ht="16.5">
      <c r="A518" s="48"/>
      <c r="B518" s="16"/>
      <c r="C518" s="16"/>
      <c r="D518" s="18"/>
      <c r="E518" s="5"/>
      <c r="F518" s="39"/>
      <c r="G518" s="40"/>
      <c r="H518" s="15"/>
      <c r="I518" s="15"/>
      <c r="J518" s="15"/>
      <c r="K518" s="6"/>
      <c r="L518" s="40"/>
      <c r="M518" s="25"/>
      <c r="N518" s="5"/>
      <c r="O518" s="5"/>
      <c r="P518" s="46"/>
      <c r="Q518" s="9"/>
      <c r="R518" s="26"/>
      <c r="S518" s="46"/>
      <c r="U518"/>
      <c r="V518"/>
      <c r="W518"/>
      <c r="X518"/>
    </row>
    <row r="519" spans="1:24" s="29" customFormat="1" ht="16.5">
      <c r="A519" s="48"/>
      <c r="B519" s="16"/>
      <c r="C519" s="16"/>
      <c r="D519" s="18"/>
      <c r="E519" s="5"/>
      <c r="F519" s="39"/>
      <c r="G519" s="40"/>
      <c r="H519" s="15"/>
      <c r="I519" s="15"/>
      <c r="J519" s="15"/>
      <c r="K519" s="6"/>
      <c r="L519" s="40"/>
      <c r="M519" s="25"/>
      <c r="N519" s="5"/>
      <c r="O519" s="5"/>
      <c r="P519" s="46"/>
      <c r="Q519" s="9"/>
      <c r="R519" s="26"/>
      <c r="S519" s="46"/>
      <c r="U519"/>
      <c r="V519"/>
      <c r="W519"/>
      <c r="X519"/>
    </row>
    <row r="520" spans="1:24" s="29" customFormat="1" ht="16.5">
      <c r="A520" s="48"/>
      <c r="B520" s="16"/>
      <c r="C520" s="16"/>
      <c r="D520" s="18"/>
      <c r="E520" s="5"/>
      <c r="F520" s="39"/>
      <c r="G520" s="40"/>
      <c r="H520" s="15"/>
      <c r="I520" s="15"/>
      <c r="J520" s="15"/>
      <c r="K520" s="6"/>
      <c r="L520" s="40"/>
      <c r="M520" s="25"/>
      <c r="N520" s="5"/>
      <c r="O520" s="5"/>
      <c r="P520" s="46"/>
      <c r="Q520" s="9"/>
      <c r="R520" s="26"/>
      <c r="S520" s="46"/>
      <c r="U520"/>
      <c r="V520"/>
      <c r="W520"/>
      <c r="X520"/>
    </row>
    <row r="521" spans="1:24" s="29" customFormat="1" ht="16.5">
      <c r="A521" s="48"/>
      <c r="B521" s="16"/>
      <c r="C521" s="16"/>
      <c r="D521" s="18"/>
      <c r="E521" s="5"/>
      <c r="F521" s="39"/>
      <c r="G521" s="40"/>
      <c r="H521" s="15"/>
      <c r="I521" s="15"/>
      <c r="J521" s="15"/>
      <c r="K521" s="6"/>
      <c r="L521" s="40"/>
      <c r="M521" s="25"/>
      <c r="N521" s="5"/>
      <c r="O521" s="5"/>
      <c r="P521" s="46"/>
      <c r="Q521" s="9"/>
      <c r="R521" s="26"/>
      <c r="S521" s="46"/>
      <c r="U521"/>
      <c r="V521"/>
      <c r="W521"/>
      <c r="X521"/>
    </row>
    <row r="522" spans="1:24" s="29" customFormat="1" ht="16.5">
      <c r="A522" s="48"/>
      <c r="B522" s="16"/>
      <c r="C522" s="16"/>
      <c r="D522" s="18"/>
      <c r="E522" s="5"/>
      <c r="F522" s="39"/>
      <c r="G522" s="40"/>
      <c r="H522" s="15"/>
      <c r="I522" s="15"/>
      <c r="J522" s="15"/>
      <c r="K522" s="6"/>
      <c r="L522" s="40"/>
      <c r="M522" s="25"/>
      <c r="N522" s="5"/>
      <c r="O522" s="5"/>
      <c r="P522" s="46"/>
      <c r="Q522" s="9"/>
      <c r="R522" s="26"/>
      <c r="S522" s="46"/>
      <c r="U522"/>
      <c r="V522"/>
      <c r="W522"/>
      <c r="X522"/>
    </row>
    <row r="523" spans="1:24" s="29" customFormat="1" ht="16.5">
      <c r="A523" s="48"/>
      <c r="B523" s="16"/>
      <c r="C523" s="16"/>
      <c r="D523" s="18"/>
      <c r="E523" s="5"/>
      <c r="F523" s="39"/>
      <c r="G523" s="40"/>
      <c r="H523" s="15"/>
      <c r="I523" s="15"/>
      <c r="J523" s="15"/>
      <c r="K523" s="6"/>
      <c r="L523" s="40"/>
      <c r="M523" s="25"/>
      <c r="N523" s="5"/>
      <c r="O523" s="5"/>
      <c r="P523" s="46"/>
      <c r="Q523" s="9"/>
      <c r="R523" s="26"/>
      <c r="S523" s="46"/>
      <c r="U523"/>
      <c r="V523"/>
      <c r="W523"/>
      <c r="X523"/>
    </row>
    <row r="524" spans="1:24" s="29" customFormat="1" ht="16.5">
      <c r="A524" s="48"/>
      <c r="B524" s="16"/>
      <c r="C524" s="16"/>
      <c r="D524" s="18"/>
      <c r="E524" s="5"/>
      <c r="F524" s="39"/>
      <c r="G524" s="40"/>
      <c r="H524" s="15"/>
      <c r="I524" s="15"/>
      <c r="J524" s="15"/>
      <c r="K524" s="6"/>
      <c r="L524" s="40"/>
      <c r="M524" s="25"/>
      <c r="N524" s="5"/>
      <c r="O524" s="5"/>
      <c r="P524" s="46"/>
      <c r="Q524" s="9"/>
      <c r="R524" s="26"/>
      <c r="S524" s="46"/>
      <c r="U524"/>
      <c r="V524"/>
      <c r="W524"/>
      <c r="X524"/>
    </row>
    <row r="525" spans="1:24" s="29" customFormat="1" ht="16.5">
      <c r="A525" s="48"/>
      <c r="B525" s="16"/>
      <c r="C525" s="16"/>
      <c r="D525" s="18"/>
      <c r="E525" s="5"/>
      <c r="F525" s="39"/>
      <c r="G525" s="40"/>
      <c r="H525" s="15"/>
      <c r="I525" s="15"/>
      <c r="J525" s="15"/>
      <c r="K525" s="6"/>
      <c r="L525" s="40"/>
      <c r="M525" s="25"/>
      <c r="N525" s="5"/>
      <c r="O525" s="5"/>
      <c r="P525" s="46"/>
      <c r="Q525" s="9"/>
      <c r="R525" s="26"/>
      <c r="S525" s="46"/>
      <c r="U525"/>
      <c r="V525"/>
      <c r="W525"/>
      <c r="X525"/>
    </row>
    <row r="526" spans="1:24" s="29" customFormat="1" ht="16.5">
      <c r="A526" s="48"/>
      <c r="B526" s="16"/>
      <c r="C526" s="16"/>
      <c r="D526" s="18"/>
      <c r="E526" s="5"/>
      <c r="F526" s="39"/>
      <c r="G526" s="40"/>
      <c r="H526" s="15"/>
      <c r="I526" s="15"/>
      <c r="J526" s="15"/>
      <c r="K526" s="6"/>
      <c r="L526" s="40"/>
      <c r="M526" s="25"/>
      <c r="N526" s="5"/>
      <c r="O526" s="5"/>
      <c r="P526" s="46"/>
      <c r="Q526" s="9"/>
      <c r="R526" s="26"/>
      <c r="S526" s="46"/>
      <c r="U526"/>
      <c r="V526"/>
      <c r="W526"/>
      <c r="X526"/>
    </row>
    <row r="527" spans="1:24" s="29" customFormat="1" ht="16.5">
      <c r="A527" s="48"/>
      <c r="B527" s="16"/>
      <c r="C527" s="16"/>
      <c r="D527" s="18"/>
      <c r="E527" s="5"/>
      <c r="F527" s="39"/>
      <c r="G527" s="40"/>
      <c r="H527" s="15"/>
      <c r="I527" s="15"/>
      <c r="J527" s="15"/>
      <c r="K527" s="6"/>
      <c r="L527" s="40"/>
      <c r="M527" s="25"/>
      <c r="N527" s="5"/>
      <c r="O527" s="5"/>
      <c r="P527" s="46"/>
      <c r="Q527" s="9"/>
      <c r="R527" s="26"/>
      <c r="S527" s="46"/>
      <c r="U527"/>
      <c r="V527"/>
      <c r="W527"/>
      <c r="X527"/>
    </row>
    <row r="528" spans="1:24" s="29" customFormat="1" ht="16.5">
      <c r="A528" s="48"/>
      <c r="B528" s="16"/>
      <c r="C528" s="16"/>
      <c r="D528" s="18"/>
      <c r="E528" s="5"/>
      <c r="F528" s="39"/>
      <c r="G528" s="40"/>
      <c r="H528" s="15"/>
      <c r="I528" s="15"/>
      <c r="J528" s="15"/>
      <c r="K528" s="6"/>
      <c r="L528" s="40"/>
      <c r="M528" s="25"/>
      <c r="N528" s="5"/>
      <c r="O528" s="5"/>
      <c r="P528" s="46"/>
      <c r="Q528" s="9"/>
      <c r="R528" s="26"/>
      <c r="S528" s="46"/>
      <c r="U528"/>
      <c r="V528"/>
      <c r="W528"/>
      <c r="X528"/>
    </row>
    <row r="529" spans="1:24" s="29" customFormat="1" ht="16.5">
      <c r="A529" s="48"/>
      <c r="B529" s="16"/>
      <c r="C529" s="16"/>
      <c r="D529" s="18"/>
      <c r="E529" s="5"/>
      <c r="F529" s="39"/>
      <c r="G529" s="40"/>
      <c r="H529" s="15"/>
      <c r="I529" s="15"/>
      <c r="J529" s="15"/>
      <c r="K529" s="6"/>
      <c r="L529" s="40"/>
      <c r="M529" s="25"/>
      <c r="N529" s="5"/>
      <c r="O529" s="5"/>
      <c r="P529" s="46"/>
      <c r="Q529" s="9"/>
      <c r="R529" s="26"/>
      <c r="S529" s="46"/>
      <c r="U529"/>
      <c r="V529"/>
      <c r="W529"/>
      <c r="X529"/>
    </row>
    <row r="530" spans="1:24" s="29" customFormat="1" ht="16.5">
      <c r="A530" s="48"/>
      <c r="B530" s="16"/>
      <c r="C530" s="16"/>
      <c r="D530" s="18"/>
      <c r="E530" s="5"/>
      <c r="F530" s="39"/>
      <c r="G530" s="40"/>
      <c r="H530" s="15"/>
      <c r="I530" s="15"/>
      <c r="J530" s="15"/>
      <c r="K530" s="6"/>
      <c r="L530" s="40"/>
      <c r="M530" s="25"/>
      <c r="N530" s="5"/>
      <c r="O530" s="5"/>
      <c r="P530" s="46"/>
      <c r="Q530" s="9"/>
      <c r="R530" s="26"/>
      <c r="S530" s="46"/>
      <c r="U530"/>
      <c r="V530"/>
      <c r="W530"/>
      <c r="X530"/>
    </row>
    <row r="531" spans="1:24" s="29" customFormat="1" ht="16.5">
      <c r="A531" s="48"/>
      <c r="B531" s="16"/>
      <c r="C531" s="16"/>
      <c r="D531" s="18"/>
      <c r="E531" s="5"/>
      <c r="F531" s="39"/>
      <c r="G531" s="40"/>
      <c r="H531" s="15"/>
      <c r="I531" s="15"/>
      <c r="J531" s="15"/>
      <c r="K531" s="6"/>
      <c r="L531" s="40"/>
      <c r="M531" s="25"/>
      <c r="N531" s="5"/>
      <c r="O531" s="5"/>
      <c r="P531" s="46"/>
      <c r="Q531" s="9"/>
      <c r="R531" s="26"/>
      <c r="S531" s="46"/>
      <c r="U531"/>
      <c r="V531"/>
      <c r="W531"/>
      <c r="X531"/>
    </row>
    <row r="532" spans="1:24" s="29" customFormat="1" ht="16.5">
      <c r="A532" s="48"/>
      <c r="B532" s="16"/>
      <c r="C532" s="16"/>
      <c r="D532" s="18"/>
      <c r="E532" s="5"/>
      <c r="F532" s="39"/>
      <c r="G532" s="40"/>
      <c r="H532" s="15"/>
      <c r="I532" s="15"/>
      <c r="J532" s="15"/>
      <c r="K532" s="6"/>
      <c r="L532" s="40"/>
      <c r="M532" s="25"/>
      <c r="N532" s="5"/>
      <c r="O532" s="5"/>
      <c r="P532" s="46"/>
      <c r="Q532" s="9"/>
      <c r="R532" s="26"/>
      <c r="S532" s="46"/>
      <c r="U532"/>
      <c r="V532"/>
      <c r="W532"/>
      <c r="X532"/>
    </row>
    <row r="533" spans="1:24" s="29" customFormat="1" ht="16.5">
      <c r="A533" s="48"/>
      <c r="B533" s="16"/>
      <c r="C533" s="16"/>
      <c r="D533" s="18"/>
      <c r="E533" s="5"/>
      <c r="F533" s="39"/>
      <c r="G533" s="40"/>
      <c r="H533" s="15"/>
      <c r="I533" s="15"/>
      <c r="J533" s="15"/>
      <c r="K533" s="6"/>
      <c r="L533" s="40"/>
      <c r="M533" s="25"/>
      <c r="N533" s="5"/>
      <c r="O533" s="5"/>
      <c r="P533" s="46"/>
      <c r="Q533" s="9"/>
      <c r="R533" s="26"/>
      <c r="S533" s="46"/>
      <c r="U533"/>
      <c r="V533"/>
      <c r="W533"/>
      <c r="X533"/>
    </row>
    <row r="534" spans="1:24" s="29" customFormat="1" ht="16.5">
      <c r="A534" s="48"/>
      <c r="B534" s="16"/>
      <c r="C534" s="16"/>
      <c r="D534" s="18"/>
      <c r="E534" s="5"/>
      <c r="F534" s="39"/>
      <c r="G534" s="40"/>
      <c r="H534" s="15"/>
      <c r="I534" s="15"/>
      <c r="J534" s="15"/>
      <c r="K534" s="6"/>
      <c r="L534" s="40"/>
      <c r="M534" s="25"/>
      <c r="N534" s="5"/>
      <c r="O534" s="5"/>
      <c r="P534" s="46"/>
      <c r="Q534" s="9"/>
      <c r="R534" s="26"/>
      <c r="S534" s="46"/>
      <c r="U534"/>
      <c r="V534"/>
      <c r="W534"/>
      <c r="X534"/>
    </row>
    <row r="535" spans="1:24" s="29" customFormat="1" ht="16.5">
      <c r="A535" s="48"/>
      <c r="B535" s="16"/>
      <c r="C535" s="16"/>
      <c r="D535" s="18"/>
      <c r="E535" s="5"/>
      <c r="F535" s="39"/>
      <c r="G535" s="40"/>
      <c r="H535" s="15"/>
      <c r="I535" s="15"/>
      <c r="J535" s="15"/>
      <c r="K535" s="6"/>
      <c r="L535" s="40"/>
      <c r="M535" s="25"/>
      <c r="N535" s="5"/>
      <c r="O535" s="5"/>
      <c r="P535" s="46"/>
      <c r="Q535" s="9"/>
      <c r="R535" s="26"/>
      <c r="S535" s="46"/>
      <c r="U535"/>
      <c r="V535"/>
      <c r="W535"/>
      <c r="X535"/>
    </row>
    <row r="536" spans="1:24" s="29" customFormat="1" ht="16.5">
      <c r="A536" s="48"/>
      <c r="B536" s="16"/>
      <c r="C536" s="16"/>
      <c r="D536" s="18"/>
      <c r="E536" s="5"/>
      <c r="F536" s="39"/>
      <c r="G536" s="40"/>
      <c r="H536" s="15"/>
      <c r="I536" s="15"/>
      <c r="J536" s="15"/>
      <c r="K536" s="6"/>
      <c r="L536" s="40"/>
      <c r="M536" s="25"/>
      <c r="N536" s="5"/>
      <c r="O536" s="5"/>
      <c r="P536" s="46"/>
      <c r="Q536" s="9"/>
      <c r="R536" s="26"/>
      <c r="S536" s="46"/>
      <c r="U536"/>
      <c r="V536"/>
      <c r="W536"/>
      <c r="X536"/>
    </row>
    <row r="537" spans="1:24" s="29" customFormat="1" ht="16.5">
      <c r="A537" s="48"/>
      <c r="B537" s="16"/>
      <c r="C537" s="16"/>
      <c r="D537" s="18"/>
      <c r="E537" s="5"/>
      <c r="F537" s="39"/>
      <c r="G537" s="40"/>
      <c r="H537" s="15"/>
      <c r="I537" s="15"/>
      <c r="J537" s="15"/>
      <c r="K537" s="6"/>
      <c r="L537" s="40"/>
      <c r="M537" s="25"/>
      <c r="N537" s="5"/>
      <c r="O537" s="5"/>
      <c r="P537" s="46"/>
      <c r="Q537" s="9"/>
      <c r="R537" s="26"/>
      <c r="S537" s="46"/>
      <c r="U537"/>
      <c r="V537"/>
      <c r="W537"/>
      <c r="X537"/>
    </row>
    <row r="538" spans="1:24" s="29" customFormat="1" ht="16.5">
      <c r="A538" s="48"/>
      <c r="B538" s="16"/>
      <c r="C538" s="16"/>
      <c r="D538" s="18"/>
      <c r="E538" s="5"/>
      <c r="F538" s="39"/>
      <c r="G538" s="40"/>
      <c r="H538" s="15"/>
      <c r="I538" s="15"/>
      <c r="J538" s="15"/>
      <c r="K538" s="6"/>
      <c r="L538" s="40"/>
      <c r="M538" s="25"/>
      <c r="N538" s="5"/>
      <c r="O538" s="5"/>
      <c r="P538" s="46"/>
      <c r="Q538" s="9"/>
      <c r="R538" s="26"/>
      <c r="S538" s="46"/>
      <c r="U538"/>
      <c r="V538"/>
      <c r="W538"/>
      <c r="X538"/>
    </row>
    <row r="539" spans="1:24" s="29" customFormat="1" ht="16.5">
      <c r="A539" s="48"/>
      <c r="B539" s="16"/>
      <c r="C539" s="16"/>
      <c r="D539" s="18"/>
      <c r="E539" s="5"/>
      <c r="F539" s="39"/>
      <c r="G539" s="40"/>
      <c r="H539" s="15"/>
      <c r="I539" s="15"/>
      <c r="J539" s="15"/>
      <c r="K539" s="6"/>
      <c r="L539" s="40"/>
      <c r="M539" s="25"/>
      <c r="N539" s="5"/>
      <c r="O539" s="5"/>
      <c r="P539" s="46"/>
      <c r="Q539" s="9"/>
      <c r="R539" s="26"/>
      <c r="S539" s="46"/>
      <c r="U539"/>
      <c r="V539"/>
      <c r="W539"/>
      <c r="X539"/>
    </row>
    <row r="540" spans="1:24" s="29" customFormat="1" ht="16.5">
      <c r="A540" s="48"/>
      <c r="B540" s="16"/>
      <c r="C540" s="16"/>
      <c r="D540" s="18"/>
      <c r="E540" s="5"/>
      <c r="F540" s="39"/>
      <c r="G540" s="40"/>
      <c r="H540" s="15"/>
      <c r="I540" s="15"/>
      <c r="J540" s="15"/>
      <c r="K540" s="6"/>
      <c r="L540" s="40"/>
      <c r="M540" s="25"/>
      <c r="N540" s="5"/>
      <c r="O540" s="5"/>
      <c r="P540" s="46"/>
      <c r="Q540" s="9"/>
      <c r="R540" s="26"/>
      <c r="S540" s="46"/>
      <c r="U540"/>
      <c r="V540"/>
      <c r="W540"/>
      <c r="X540"/>
    </row>
    <row r="541" spans="1:24" s="29" customFormat="1" ht="16.5">
      <c r="A541" s="48"/>
      <c r="B541" s="16"/>
      <c r="C541" s="16"/>
      <c r="D541" s="18"/>
      <c r="E541" s="5"/>
      <c r="F541" s="39"/>
      <c r="G541" s="40"/>
      <c r="H541" s="15"/>
      <c r="I541" s="15"/>
      <c r="J541" s="15"/>
      <c r="K541" s="6"/>
      <c r="L541" s="40"/>
      <c r="M541" s="25"/>
      <c r="N541" s="5"/>
      <c r="O541" s="5"/>
      <c r="P541" s="46"/>
      <c r="Q541" s="9"/>
      <c r="R541" s="26"/>
      <c r="S541" s="46"/>
      <c r="U541"/>
      <c r="V541"/>
      <c r="W541"/>
      <c r="X541"/>
    </row>
    <row r="542" spans="1:24" s="29" customFormat="1" ht="16.5">
      <c r="A542" s="48"/>
      <c r="B542" s="16"/>
      <c r="C542" s="16"/>
      <c r="D542" s="18"/>
      <c r="E542" s="5"/>
      <c r="F542" s="39"/>
      <c r="G542" s="40"/>
      <c r="H542" s="15"/>
      <c r="I542" s="15"/>
      <c r="J542" s="15"/>
      <c r="K542" s="6"/>
      <c r="L542" s="40"/>
      <c r="M542" s="25"/>
      <c r="N542" s="5"/>
      <c r="O542" s="5"/>
      <c r="P542" s="46"/>
      <c r="Q542" s="9"/>
      <c r="R542" s="26"/>
      <c r="S542" s="46"/>
      <c r="U542"/>
      <c r="V542"/>
      <c r="W542"/>
      <c r="X542"/>
    </row>
    <row r="543" spans="1:24" s="29" customFormat="1" ht="16.5">
      <c r="A543" s="48"/>
      <c r="B543" s="16"/>
      <c r="C543" s="16"/>
      <c r="D543" s="18"/>
      <c r="E543" s="5"/>
      <c r="F543" s="39"/>
      <c r="G543" s="40"/>
      <c r="H543" s="15"/>
      <c r="I543" s="15"/>
      <c r="J543" s="15"/>
      <c r="K543" s="6"/>
      <c r="L543" s="40"/>
      <c r="M543" s="25"/>
      <c r="N543" s="5"/>
      <c r="O543" s="5"/>
      <c r="P543" s="46"/>
      <c r="Q543" s="9"/>
      <c r="R543" s="26"/>
      <c r="S543" s="46"/>
      <c r="U543"/>
      <c r="V543"/>
      <c r="W543"/>
      <c r="X543"/>
    </row>
    <row r="544" spans="1:24" s="29" customFormat="1" ht="16.5">
      <c r="A544" s="48"/>
      <c r="B544" s="16"/>
      <c r="C544" s="16"/>
      <c r="D544" s="18"/>
      <c r="E544" s="5"/>
      <c r="F544" s="39"/>
      <c r="G544" s="40"/>
      <c r="H544" s="15"/>
      <c r="I544" s="15"/>
      <c r="J544" s="15"/>
      <c r="K544" s="6"/>
      <c r="L544" s="40"/>
      <c r="M544" s="25"/>
      <c r="N544" s="5"/>
      <c r="O544" s="5"/>
      <c r="P544" s="46"/>
      <c r="Q544" s="9"/>
      <c r="R544" s="26"/>
      <c r="S544" s="46"/>
      <c r="U544"/>
      <c r="V544"/>
      <c r="W544"/>
      <c r="X544"/>
    </row>
    <row r="545" spans="1:24" s="29" customFormat="1" ht="16.5">
      <c r="A545" s="48"/>
      <c r="B545" s="16"/>
      <c r="C545" s="16"/>
      <c r="D545" s="18"/>
      <c r="E545" s="5"/>
      <c r="F545" s="39"/>
      <c r="G545" s="40"/>
      <c r="H545" s="15"/>
      <c r="I545" s="15"/>
      <c r="J545" s="15"/>
      <c r="K545" s="6"/>
      <c r="L545" s="40"/>
      <c r="M545" s="25"/>
      <c r="N545" s="5"/>
      <c r="O545" s="5"/>
      <c r="P545" s="46"/>
      <c r="Q545" s="9"/>
      <c r="R545" s="26"/>
      <c r="S545" s="46"/>
      <c r="U545"/>
      <c r="V545"/>
      <c r="W545"/>
      <c r="X545"/>
    </row>
    <row r="546" spans="1:24" s="29" customFormat="1" ht="16.5">
      <c r="A546" s="48"/>
      <c r="B546" s="16"/>
      <c r="C546" s="16"/>
      <c r="D546" s="18"/>
      <c r="E546" s="5"/>
      <c r="F546" s="39"/>
      <c r="G546" s="40"/>
      <c r="H546" s="15"/>
      <c r="I546" s="15"/>
      <c r="J546" s="15"/>
      <c r="K546" s="6"/>
      <c r="L546" s="40"/>
      <c r="M546" s="25"/>
      <c r="N546" s="5"/>
      <c r="O546" s="5"/>
      <c r="P546" s="46"/>
      <c r="Q546" s="9"/>
      <c r="R546" s="26"/>
      <c r="S546" s="46"/>
      <c r="U546"/>
      <c r="V546"/>
      <c r="W546"/>
      <c r="X546"/>
    </row>
    <row r="547" spans="1:24" s="29" customFormat="1" ht="16.5">
      <c r="A547" s="48"/>
      <c r="B547" s="16"/>
      <c r="C547" s="16"/>
      <c r="D547" s="18"/>
      <c r="E547" s="5"/>
      <c r="F547" s="39"/>
      <c r="G547" s="40"/>
      <c r="H547" s="15"/>
      <c r="I547" s="15"/>
      <c r="J547" s="15"/>
      <c r="K547" s="6"/>
      <c r="L547" s="40"/>
      <c r="M547" s="25"/>
      <c r="N547" s="5"/>
      <c r="O547" s="5"/>
      <c r="P547" s="46"/>
      <c r="Q547" s="9"/>
      <c r="R547" s="26"/>
      <c r="S547" s="46"/>
      <c r="U547"/>
      <c r="V547"/>
      <c r="W547"/>
      <c r="X547"/>
    </row>
    <row r="548" spans="1:24" s="29" customFormat="1" ht="16.5">
      <c r="A548" s="48"/>
      <c r="B548" s="16"/>
      <c r="C548" s="16"/>
      <c r="D548" s="18"/>
      <c r="E548" s="5"/>
      <c r="F548" s="39"/>
      <c r="G548" s="40"/>
      <c r="H548" s="15"/>
      <c r="I548" s="15"/>
      <c r="J548" s="15"/>
      <c r="K548" s="6"/>
      <c r="L548" s="40"/>
      <c r="M548" s="25"/>
      <c r="N548" s="5"/>
      <c r="O548" s="5"/>
      <c r="P548" s="46"/>
      <c r="Q548" s="9"/>
      <c r="R548" s="26"/>
      <c r="S548" s="46"/>
      <c r="U548"/>
      <c r="V548"/>
      <c r="W548"/>
      <c r="X548"/>
    </row>
    <row r="549" spans="1:24" s="29" customFormat="1" ht="16.5">
      <c r="A549" s="48"/>
      <c r="B549" s="16"/>
      <c r="C549" s="16"/>
      <c r="D549" s="18"/>
      <c r="E549" s="5"/>
      <c r="F549" s="39"/>
      <c r="G549" s="40"/>
      <c r="H549" s="15"/>
      <c r="I549" s="15"/>
      <c r="J549" s="15"/>
      <c r="K549" s="6"/>
      <c r="L549" s="40"/>
      <c r="M549" s="25"/>
      <c r="N549" s="5"/>
      <c r="O549" s="5"/>
      <c r="P549" s="46"/>
      <c r="Q549" s="9"/>
      <c r="R549" s="26"/>
      <c r="S549" s="46"/>
      <c r="U549"/>
      <c r="V549"/>
      <c r="W549"/>
      <c r="X549"/>
    </row>
    <row r="550" spans="1:24" s="29" customFormat="1" ht="16.5">
      <c r="A550" s="48"/>
      <c r="B550" s="16"/>
      <c r="C550" s="16"/>
      <c r="D550" s="18"/>
      <c r="E550" s="5"/>
      <c r="F550" s="39"/>
      <c r="G550" s="40"/>
      <c r="H550" s="15"/>
      <c r="I550" s="15"/>
      <c r="J550" s="15"/>
      <c r="K550" s="6"/>
      <c r="L550" s="40"/>
      <c r="M550" s="25"/>
      <c r="N550" s="5"/>
      <c r="O550" s="5"/>
      <c r="P550" s="46"/>
      <c r="Q550" s="9"/>
      <c r="R550" s="26"/>
      <c r="S550" s="46"/>
      <c r="U550"/>
      <c r="V550"/>
      <c r="W550"/>
      <c r="X550"/>
    </row>
    <row r="551" spans="1:24" s="29" customFormat="1" ht="16.5">
      <c r="A551" s="48"/>
      <c r="B551" s="16"/>
      <c r="C551" s="16"/>
      <c r="D551" s="18"/>
      <c r="E551" s="5"/>
      <c r="F551" s="39"/>
      <c r="G551" s="40"/>
      <c r="H551" s="15"/>
      <c r="I551" s="15"/>
      <c r="J551" s="15"/>
      <c r="K551" s="6"/>
      <c r="L551" s="40"/>
      <c r="M551" s="25"/>
      <c r="N551" s="5"/>
      <c r="O551" s="5"/>
      <c r="P551" s="46"/>
      <c r="Q551" s="9"/>
      <c r="R551" s="26"/>
      <c r="S551" s="46"/>
      <c r="U551"/>
      <c r="V551"/>
      <c r="W551"/>
      <c r="X551"/>
    </row>
    <row r="552" spans="1:24" s="29" customFormat="1" ht="16.5">
      <c r="A552" s="48"/>
      <c r="B552" s="16"/>
      <c r="C552" s="16"/>
      <c r="D552" s="18"/>
      <c r="E552" s="5"/>
      <c r="F552" s="39"/>
      <c r="G552" s="40"/>
      <c r="H552" s="15"/>
      <c r="I552" s="15"/>
      <c r="J552" s="15"/>
      <c r="K552" s="6"/>
      <c r="L552" s="40"/>
      <c r="M552" s="25"/>
      <c r="N552" s="5"/>
      <c r="O552" s="5"/>
      <c r="P552" s="46"/>
      <c r="Q552" s="9"/>
      <c r="R552" s="26"/>
      <c r="S552" s="46"/>
      <c r="U552"/>
      <c r="V552"/>
      <c r="W552"/>
      <c r="X552"/>
    </row>
    <row r="553" spans="1:24" s="29" customFormat="1" ht="16.5">
      <c r="A553" s="48"/>
      <c r="B553" s="16"/>
      <c r="C553" s="16"/>
      <c r="D553" s="18"/>
      <c r="E553" s="5"/>
      <c r="F553" s="39"/>
      <c r="G553" s="40"/>
      <c r="H553" s="15"/>
      <c r="I553" s="15"/>
      <c r="J553" s="15"/>
      <c r="K553" s="6"/>
      <c r="L553" s="40"/>
      <c r="M553" s="25"/>
      <c r="N553" s="5"/>
      <c r="O553" s="5"/>
      <c r="P553" s="46"/>
      <c r="Q553" s="9"/>
      <c r="R553" s="26"/>
      <c r="S553" s="46"/>
      <c r="U553"/>
      <c r="V553"/>
      <c r="W553"/>
      <c r="X553"/>
    </row>
    <row r="554" spans="1:24" s="29" customFormat="1" ht="16.5">
      <c r="A554" s="48"/>
      <c r="B554" s="16"/>
      <c r="C554" s="16"/>
      <c r="D554" s="18"/>
      <c r="E554" s="5"/>
      <c r="F554" s="39"/>
      <c r="G554" s="40"/>
      <c r="H554" s="15"/>
      <c r="I554" s="15"/>
      <c r="J554" s="15"/>
      <c r="K554" s="6"/>
      <c r="L554" s="40"/>
      <c r="M554" s="25"/>
      <c r="N554" s="5"/>
      <c r="O554" s="5"/>
      <c r="P554" s="46"/>
      <c r="Q554" s="9"/>
      <c r="R554" s="26"/>
      <c r="S554" s="46"/>
      <c r="U554"/>
      <c r="V554"/>
      <c r="W554"/>
      <c r="X554"/>
    </row>
    <row r="555" spans="1:24" s="29" customFormat="1" ht="16.5">
      <c r="A555" s="48"/>
      <c r="B555" s="16"/>
      <c r="C555" s="16"/>
      <c r="D555" s="18"/>
      <c r="E555" s="5"/>
      <c r="F555" s="39"/>
      <c r="G555" s="40"/>
      <c r="H555" s="15"/>
      <c r="I555" s="15"/>
      <c r="J555" s="15"/>
      <c r="K555" s="6"/>
      <c r="L555" s="40"/>
      <c r="M555" s="25"/>
      <c r="N555" s="5"/>
      <c r="O555" s="5"/>
      <c r="P555" s="46"/>
      <c r="Q555" s="9"/>
      <c r="R555" s="26"/>
      <c r="S555" s="46"/>
      <c r="U555"/>
      <c r="V555"/>
      <c r="W555"/>
      <c r="X555"/>
    </row>
    <row r="556" spans="1:24" s="29" customFormat="1" ht="16.5">
      <c r="A556" s="48"/>
      <c r="B556" s="16"/>
      <c r="C556" s="16"/>
      <c r="D556" s="18"/>
      <c r="E556" s="5"/>
      <c r="F556" s="39"/>
      <c r="G556" s="40"/>
      <c r="H556" s="15"/>
      <c r="I556" s="15"/>
      <c r="J556" s="15"/>
      <c r="K556" s="6"/>
      <c r="L556" s="40"/>
      <c r="M556" s="25"/>
      <c r="N556" s="5"/>
      <c r="O556" s="5"/>
      <c r="P556" s="46"/>
      <c r="Q556" s="9"/>
      <c r="R556" s="26"/>
      <c r="S556" s="46"/>
      <c r="U556"/>
      <c r="V556"/>
      <c r="W556"/>
      <c r="X556"/>
    </row>
    <row r="557" spans="1:24" s="29" customFormat="1" ht="16.5">
      <c r="A557" s="48"/>
      <c r="B557" s="16"/>
      <c r="C557" s="16"/>
      <c r="D557" s="18"/>
      <c r="E557" s="5"/>
      <c r="F557" s="39"/>
      <c r="G557" s="40"/>
      <c r="H557" s="15"/>
      <c r="I557" s="15"/>
      <c r="J557" s="15"/>
      <c r="K557" s="6"/>
      <c r="L557" s="40"/>
      <c r="M557" s="25"/>
      <c r="N557" s="5"/>
      <c r="O557" s="5"/>
      <c r="P557" s="46"/>
      <c r="Q557" s="9"/>
      <c r="R557" s="26"/>
      <c r="S557" s="46"/>
      <c r="U557"/>
      <c r="V557"/>
      <c r="W557"/>
      <c r="X557"/>
    </row>
    <row r="558" spans="1:24" s="29" customFormat="1" ht="16.5">
      <c r="A558" s="48"/>
      <c r="B558" s="16"/>
      <c r="C558" s="16"/>
      <c r="D558" s="18"/>
      <c r="E558" s="5"/>
      <c r="F558" s="39"/>
      <c r="G558" s="40"/>
      <c r="H558" s="15"/>
      <c r="I558" s="15"/>
      <c r="J558" s="15"/>
      <c r="K558" s="6"/>
      <c r="L558" s="40"/>
      <c r="M558" s="25"/>
      <c r="N558" s="5"/>
      <c r="O558" s="5"/>
      <c r="P558" s="46"/>
      <c r="Q558" s="9"/>
      <c r="R558" s="26"/>
      <c r="S558" s="46"/>
      <c r="U558"/>
      <c r="V558"/>
      <c r="W558"/>
      <c r="X558"/>
    </row>
    <row r="559" spans="1:24" s="29" customFormat="1" ht="16.5">
      <c r="A559" s="48"/>
      <c r="B559" s="16"/>
      <c r="C559" s="16"/>
      <c r="D559" s="18"/>
      <c r="E559" s="5"/>
      <c r="F559" s="39"/>
      <c r="G559" s="40"/>
      <c r="H559" s="15"/>
      <c r="I559" s="15"/>
      <c r="J559" s="15"/>
      <c r="K559" s="6"/>
      <c r="L559" s="40"/>
      <c r="M559" s="25"/>
      <c r="N559" s="5"/>
      <c r="O559" s="5"/>
      <c r="P559" s="46"/>
      <c r="Q559" s="9"/>
      <c r="R559" s="26"/>
      <c r="S559" s="46"/>
      <c r="U559"/>
      <c r="V559"/>
      <c r="W559"/>
      <c r="X559"/>
    </row>
    <row r="560" spans="1:24" s="29" customFormat="1" ht="16.5">
      <c r="A560" s="48"/>
      <c r="B560" s="16"/>
      <c r="C560" s="16"/>
      <c r="D560" s="18"/>
      <c r="E560" s="5"/>
      <c r="F560" s="39"/>
      <c r="G560" s="40"/>
      <c r="H560" s="15"/>
      <c r="I560" s="15"/>
      <c r="J560" s="15"/>
      <c r="K560" s="6"/>
      <c r="L560" s="40"/>
      <c r="M560" s="25"/>
      <c r="N560" s="5"/>
      <c r="O560" s="5"/>
      <c r="P560" s="46"/>
      <c r="Q560" s="9"/>
      <c r="R560" s="26"/>
      <c r="S560" s="46"/>
      <c r="U560"/>
      <c r="V560"/>
      <c r="W560"/>
      <c r="X560"/>
    </row>
    <row r="561" spans="1:24" s="29" customFormat="1" ht="16.5">
      <c r="A561" s="48"/>
      <c r="B561" s="16"/>
      <c r="C561" s="16"/>
      <c r="D561" s="18"/>
      <c r="E561" s="5"/>
      <c r="F561" s="39"/>
      <c r="G561" s="40"/>
      <c r="H561" s="15"/>
      <c r="I561" s="15"/>
      <c r="J561" s="15"/>
      <c r="K561" s="6"/>
      <c r="L561" s="40"/>
      <c r="M561" s="25"/>
      <c r="N561" s="5"/>
      <c r="O561" s="5"/>
      <c r="P561" s="46"/>
      <c r="Q561" s="9"/>
      <c r="R561" s="26"/>
      <c r="S561" s="46"/>
      <c r="U561"/>
      <c r="V561"/>
      <c r="W561"/>
      <c r="X561"/>
    </row>
    <row r="562" spans="1:24" s="29" customFormat="1" ht="16.5">
      <c r="A562" s="48"/>
      <c r="B562" s="16"/>
      <c r="C562" s="16"/>
      <c r="D562" s="18"/>
      <c r="E562" s="5"/>
      <c r="F562" s="39"/>
      <c r="G562" s="40"/>
      <c r="H562" s="15"/>
      <c r="I562" s="15"/>
      <c r="J562" s="15"/>
      <c r="K562" s="6"/>
      <c r="L562" s="40"/>
      <c r="M562" s="25"/>
      <c r="N562" s="5"/>
      <c r="O562" s="5"/>
      <c r="P562" s="46"/>
      <c r="Q562" s="9"/>
      <c r="R562" s="26"/>
      <c r="S562" s="46"/>
      <c r="U562"/>
      <c r="V562"/>
      <c r="W562"/>
      <c r="X562"/>
    </row>
    <row r="563" spans="1:24" s="29" customFormat="1" ht="16.5">
      <c r="A563" s="48"/>
      <c r="B563" s="16"/>
      <c r="C563" s="16"/>
      <c r="D563" s="18"/>
      <c r="E563" s="5"/>
      <c r="F563" s="39"/>
      <c r="G563" s="40"/>
      <c r="H563" s="15"/>
      <c r="I563" s="15"/>
      <c r="J563" s="15"/>
      <c r="K563" s="6"/>
      <c r="L563" s="40"/>
      <c r="M563" s="25"/>
      <c r="N563" s="5"/>
      <c r="O563" s="5"/>
      <c r="P563" s="46"/>
      <c r="Q563" s="9"/>
      <c r="R563" s="26"/>
      <c r="S563" s="46"/>
      <c r="U563"/>
      <c r="V563"/>
      <c r="W563"/>
      <c r="X563"/>
    </row>
    <row r="564" spans="1:24" s="29" customFormat="1" ht="16.5">
      <c r="A564" s="48"/>
      <c r="B564" s="16"/>
      <c r="C564" s="16"/>
      <c r="D564" s="18"/>
      <c r="E564" s="5"/>
      <c r="F564" s="39"/>
      <c r="G564" s="40"/>
      <c r="H564" s="15"/>
      <c r="I564" s="15"/>
      <c r="J564" s="15"/>
      <c r="K564" s="6"/>
      <c r="L564" s="40"/>
      <c r="M564" s="25"/>
      <c r="N564" s="5"/>
      <c r="O564" s="5"/>
      <c r="P564" s="46"/>
      <c r="Q564" s="9"/>
      <c r="R564" s="26"/>
      <c r="S564" s="46"/>
      <c r="U564"/>
      <c r="V564"/>
      <c r="W564"/>
      <c r="X564"/>
    </row>
    <row r="565" spans="1:24" s="29" customFormat="1" ht="16.5">
      <c r="A565" s="48"/>
      <c r="B565" s="16"/>
      <c r="C565" s="16"/>
      <c r="D565" s="18"/>
      <c r="E565" s="5"/>
      <c r="F565" s="39"/>
      <c r="G565" s="40"/>
      <c r="H565" s="15"/>
      <c r="I565" s="15"/>
      <c r="J565" s="15"/>
      <c r="K565" s="6"/>
      <c r="L565" s="40"/>
      <c r="M565" s="25"/>
      <c r="N565" s="5"/>
      <c r="O565" s="5"/>
      <c r="P565" s="46"/>
      <c r="Q565" s="9"/>
      <c r="R565" s="26"/>
      <c r="S565" s="46"/>
      <c r="U565"/>
      <c r="V565"/>
      <c r="W565"/>
      <c r="X565"/>
    </row>
    <row r="566" spans="1:24" s="29" customFormat="1" ht="16.5">
      <c r="A566" s="48"/>
      <c r="B566" s="16"/>
      <c r="C566" s="16"/>
      <c r="D566" s="18"/>
      <c r="E566" s="5"/>
      <c r="F566" s="39"/>
      <c r="G566" s="40"/>
      <c r="H566" s="15"/>
      <c r="I566" s="15"/>
      <c r="J566" s="15"/>
      <c r="K566" s="6"/>
      <c r="L566" s="40"/>
      <c r="M566" s="25"/>
      <c r="N566" s="5"/>
      <c r="O566" s="5"/>
      <c r="P566" s="46"/>
      <c r="Q566" s="9"/>
      <c r="R566" s="26"/>
      <c r="S566" s="46"/>
      <c r="U566"/>
      <c r="V566"/>
      <c r="W566"/>
      <c r="X566"/>
    </row>
    <row r="567" spans="1:24" s="29" customFormat="1" ht="16.5">
      <c r="A567" s="48"/>
      <c r="B567" s="16"/>
      <c r="C567" s="16"/>
      <c r="D567" s="18"/>
      <c r="E567" s="5"/>
      <c r="F567" s="39"/>
      <c r="G567" s="40"/>
      <c r="H567" s="15"/>
      <c r="I567" s="15"/>
      <c r="J567" s="15"/>
      <c r="K567" s="6"/>
      <c r="L567" s="40"/>
      <c r="M567" s="25"/>
      <c r="N567" s="5"/>
      <c r="O567" s="5"/>
      <c r="P567" s="46"/>
      <c r="Q567" s="9"/>
      <c r="R567" s="26"/>
      <c r="S567" s="46"/>
      <c r="U567"/>
      <c r="V567"/>
      <c r="W567"/>
      <c r="X567"/>
    </row>
    <row r="568" spans="1:24" s="29" customFormat="1" ht="16.5">
      <c r="A568" s="48"/>
      <c r="B568" s="16"/>
      <c r="C568" s="16"/>
      <c r="D568" s="18"/>
      <c r="E568" s="5"/>
      <c r="F568" s="39"/>
      <c r="G568" s="40"/>
      <c r="H568" s="15"/>
      <c r="I568" s="15"/>
      <c r="J568" s="15"/>
      <c r="K568" s="6"/>
      <c r="L568" s="40"/>
      <c r="M568" s="25"/>
      <c r="N568" s="5"/>
      <c r="O568" s="5"/>
      <c r="P568" s="46"/>
      <c r="Q568" s="9"/>
      <c r="R568" s="26"/>
      <c r="S568" s="46"/>
      <c r="U568"/>
      <c r="V568"/>
      <c r="W568"/>
      <c r="X568"/>
    </row>
    <row r="569" spans="1:24" s="29" customFormat="1" ht="16.5">
      <c r="A569" s="48"/>
      <c r="B569" s="16"/>
      <c r="C569" s="16"/>
      <c r="D569" s="18"/>
      <c r="E569" s="5"/>
      <c r="F569" s="39"/>
      <c r="G569" s="40"/>
      <c r="H569" s="15"/>
      <c r="I569" s="15"/>
      <c r="J569" s="15"/>
      <c r="K569" s="6"/>
      <c r="L569" s="40"/>
      <c r="M569" s="25"/>
      <c r="N569" s="5"/>
      <c r="O569" s="5"/>
      <c r="P569" s="46"/>
      <c r="Q569" s="9"/>
      <c r="R569" s="26"/>
      <c r="S569" s="46"/>
      <c r="U569"/>
      <c r="V569"/>
      <c r="W569"/>
      <c r="X569"/>
    </row>
    <row r="570" spans="1:24" s="29" customFormat="1" ht="16.5">
      <c r="A570" s="48"/>
      <c r="B570" s="16"/>
      <c r="C570" s="16"/>
      <c r="D570" s="18"/>
      <c r="E570" s="5"/>
      <c r="F570" s="39"/>
      <c r="G570" s="40"/>
      <c r="H570" s="15"/>
      <c r="I570" s="15"/>
      <c r="J570" s="15"/>
      <c r="K570" s="6"/>
      <c r="L570" s="40"/>
      <c r="M570" s="25"/>
      <c r="N570" s="5"/>
      <c r="O570" s="5"/>
      <c r="P570" s="46"/>
      <c r="Q570" s="9"/>
      <c r="R570" s="26"/>
      <c r="S570" s="46"/>
      <c r="U570"/>
      <c r="V570"/>
      <c r="W570"/>
      <c r="X570"/>
    </row>
    <row r="571" spans="1:24" s="29" customFormat="1" ht="16.5">
      <c r="A571" s="48"/>
      <c r="B571" s="16"/>
      <c r="C571" s="16"/>
      <c r="D571" s="18"/>
      <c r="E571" s="5"/>
      <c r="F571" s="39"/>
      <c r="G571" s="40"/>
      <c r="H571" s="15"/>
      <c r="I571" s="15"/>
      <c r="J571" s="15"/>
      <c r="K571" s="6"/>
      <c r="L571" s="40"/>
      <c r="M571" s="25"/>
      <c r="N571" s="5"/>
      <c r="O571" s="5"/>
      <c r="P571" s="46"/>
      <c r="Q571" s="9"/>
      <c r="R571" s="26"/>
      <c r="S571" s="46"/>
      <c r="U571"/>
      <c r="V571"/>
      <c r="W571"/>
      <c r="X571"/>
    </row>
    <row r="572" spans="1:24" s="29" customFormat="1" ht="16.5">
      <c r="A572" s="48"/>
      <c r="B572" s="16"/>
      <c r="C572" s="16"/>
      <c r="D572" s="18"/>
      <c r="E572" s="5"/>
      <c r="F572" s="39"/>
      <c r="G572" s="40"/>
      <c r="H572" s="15"/>
      <c r="I572" s="15"/>
      <c r="J572" s="15"/>
      <c r="K572" s="6"/>
      <c r="L572" s="40"/>
      <c r="M572" s="25"/>
      <c r="N572" s="5"/>
      <c r="O572" s="5"/>
      <c r="P572" s="46"/>
      <c r="Q572" s="9"/>
      <c r="R572" s="26"/>
      <c r="S572" s="46"/>
      <c r="U572"/>
      <c r="V572"/>
      <c r="W572"/>
      <c r="X572"/>
    </row>
    <row r="573" spans="1:24" s="29" customFormat="1" ht="16.5">
      <c r="A573" s="48"/>
      <c r="B573" s="16"/>
      <c r="C573" s="16"/>
      <c r="D573" s="18"/>
      <c r="E573" s="5"/>
      <c r="F573" s="39"/>
      <c r="G573" s="40"/>
      <c r="H573" s="15"/>
      <c r="I573" s="15"/>
      <c r="J573" s="15"/>
      <c r="K573" s="6"/>
      <c r="L573" s="40"/>
      <c r="M573" s="25"/>
      <c r="N573" s="5"/>
      <c r="O573" s="5"/>
      <c r="P573" s="46"/>
      <c r="Q573" s="9"/>
      <c r="R573" s="26"/>
      <c r="S573" s="46"/>
      <c r="U573"/>
      <c r="V573"/>
      <c r="W573"/>
      <c r="X573"/>
    </row>
    <row r="574" spans="1:24" s="29" customFormat="1" ht="16.5">
      <c r="A574" s="48"/>
      <c r="B574" s="16"/>
      <c r="C574" s="16"/>
      <c r="D574" s="18"/>
      <c r="E574" s="5"/>
      <c r="F574" s="39"/>
      <c r="G574" s="40"/>
      <c r="H574" s="15"/>
      <c r="I574" s="15"/>
      <c r="J574" s="15"/>
      <c r="K574" s="6"/>
      <c r="L574" s="40"/>
      <c r="M574" s="25"/>
      <c r="N574" s="5"/>
      <c r="O574" s="5"/>
      <c r="P574" s="46"/>
      <c r="Q574" s="9"/>
      <c r="R574" s="26"/>
      <c r="S574" s="46"/>
      <c r="U574"/>
      <c r="V574"/>
      <c r="W574"/>
      <c r="X574"/>
    </row>
    <row r="575" spans="1:24" s="29" customFormat="1" ht="16.5">
      <c r="A575" s="48"/>
      <c r="B575" s="16"/>
      <c r="C575" s="16"/>
      <c r="D575" s="18"/>
      <c r="E575" s="5"/>
      <c r="F575" s="39"/>
      <c r="G575" s="40"/>
      <c r="H575" s="15"/>
      <c r="I575" s="15"/>
      <c r="J575" s="15"/>
      <c r="K575" s="6"/>
      <c r="L575" s="40"/>
      <c r="M575" s="25"/>
      <c r="N575" s="5"/>
      <c r="O575" s="5"/>
      <c r="P575" s="46"/>
      <c r="Q575" s="9"/>
      <c r="R575" s="26"/>
      <c r="S575" s="46"/>
      <c r="U575"/>
      <c r="V575"/>
      <c r="W575"/>
      <c r="X575"/>
    </row>
    <row r="576" spans="1:24" s="29" customFormat="1" ht="16.5">
      <c r="A576" s="48"/>
      <c r="B576" s="16"/>
      <c r="C576" s="16"/>
      <c r="D576" s="18"/>
      <c r="E576" s="5"/>
      <c r="F576" s="39"/>
      <c r="G576" s="40"/>
      <c r="H576" s="15"/>
      <c r="I576" s="15"/>
      <c r="J576" s="15"/>
      <c r="K576" s="6"/>
      <c r="L576" s="40"/>
      <c r="M576" s="25"/>
      <c r="N576" s="5"/>
      <c r="O576" s="5"/>
      <c r="P576" s="46"/>
      <c r="Q576" s="9"/>
      <c r="R576" s="26"/>
      <c r="S576" s="46"/>
      <c r="U576"/>
      <c r="V576"/>
      <c r="W576"/>
      <c r="X576"/>
    </row>
    <row r="577" spans="1:24" s="29" customFormat="1" ht="16.5">
      <c r="A577" s="48"/>
      <c r="B577" s="16"/>
      <c r="C577" s="16"/>
      <c r="D577" s="18"/>
      <c r="E577" s="5"/>
      <c r="F577" s="39"/>
      <c r="G577" s="40"/>
      <c r="H577" s="15"/>
      <c r="I577" s="15"/>
      <c r="J577" s="15"/>
      <c r="K577" s="6"/>
      <c r="L577" s="40"/>
      <c r="M577" s="25"/>
      <c r="N577" s="5"/>
      <c r="O577" s="5"/>
      <c r="P577" s="46"/>
      <c r="Q577" s="9"/>
      <c r="R577" s="26"/>
      <c r="S577" s="46"/>
      <c r="U577"/>
      <c r="V577"/>
      <c r="W577"/>
      <c r="X577"/>
    </row>
    <row r="578" spans="1:24" s="29" customFormat="1" ht="16.5">
      <c r="A578" s="48"/>
      <c r="B578" s="16"/>
      <c r="C578" s="16"/>
      <c r="D578" s="18"/>
      <c r="E578" s="5"/>
      <c r="F578" s="39"/>
      <c r="G578" s="40"/>
      <c r="H578" s="15"/>
      <c r="I578" s="15"/>
      <c r="J578" s="15"/>
      <c r="K578" s="6"/>
      <c r="L578" s="40"/>
      <c r="M578" s="25"/>
      <c r="N578" s="5"/>
      <c r="O578" s="5"/>
      <c r="P578" s="46"/>
      <c r="Q578" s="9"/>
      <c r="R578" s="26"/>
      <c r="S578" s="46"/>
      <c r="U578"/>
      <c r="V578"/>
      <c r="W578"/>
      <c r="X578"/>
    </row>
    <row r="579" spans="1:24" s="29" customFormat="1" ht="16.5">
      <c r="A579" s="48"/>
      <c r="B579" s="16"/>
      <c r="C579" s="16"/>
      <c r="D579" s="18"/>
      <c r="E579" s="5"/>
      <c r="F579" s="39"/>
      <c r="G579" s="40"/>
      <c r="H579" s="15"/>
      <c r="I579" s="15"/>
      <c r="J579" s="15"/>
      <c r="K579" s="6"/>
      <c r="L579" s="40"/>
      <c r="M579" s="25"/>
      <c r="N579" s="5"/>
      <c r="O579" s="5"/>
      <c r="P579" s="46"/>
      <c r="Q579" s="9"/>
      <c r="R579" s="26"/>
      <c r="S579" s="46"/>
      <c r="U579"/>
      <c r="V579"/>
      <c r="W579"/>
      <c r="X579"/>
    </row>
    <row r="580" spans="1:24" s="29" customFormat="1" ht="16.5">
      <c r="A580" s="48"/>
      <c r="B580" s="16"/>
      <c r="C580" s="16"/>
      <c r="D580" s="18"/>
      <c r="E580" s="5"/>
      <c r="F580" s="39"/>
      <c r="G580" s="40"/>
      <c r="H580" s="15"/>
      <c r="I580" s="15"/>
      <c r="J580" s="15"/>
      <c r="K580" s="6"/>
      <c r="L580" s="40"/>
      <c r="M580" s="25"/>
      <c r="N580" s="5"/>
      <c r="O580" s="5"/>
      <c r="P580" s="46"/>
      <c r="Q580" s="9"/>
      <c r="R580" s="26"/>
      <c r="S580" s="46"/>
      <c r="U580"/>
      <c r="V580"/>
      <c r="W580"/>
      <c r="X580"/>
    </row>
    <row r="581" spans="1:24" s="29" customFormat="1" ht="16.5">
      <c r="A581" s="48"/>
      <c r="B581" s="16"/>
      <c r="C581" s="16"/>
      <c r="D581" s="18"/>
      <c r="E581" s="5"/>
      <c r="F581" s="39"/>
      <c r="G581" s="40"/>
      <c r="H581" s="15"/>
      <c r="I581" s="15"/>
      <c r="J581" s="15"/>
      <c r="K581" s="6"/>
      <c r="L581" s="40"/>
      <c r="M581" s="25"/>
      <c r="N581" s="5"/>
      <c r="O581" s="5"/>
      <c r="P581" s="46"/>
      <c r="Q581" s="9"/>
      <c r="R581" s="26"/>
      <c r="S581" s="46"/>
      <c r="U581"/>
      <c r="V581"/>
      <c r="W581"/>
      <c r="X581"/>
    </row>
    <row r="582" spans="1:24" s="29" customFormat="1" ht="16.5">
      <c r="A582" s="48"/>
      <c r="B582" s="16"/>
      <c r="C582" s="16"/>
      <c r="D582" s="18"/>
      <c r="E582" s="5"/>
      <c r="F582" s="39"/>
      <c r="G582" s="40"/>
      <c r="H582" s="15"/>
      <c r="I582" s="15"/>
      <c r="J582" s="15"/>
      <c r="K582" s="6"/>
      <c r="L582" s="40"/>
      <c r="M582" s="25"/>
      <c r="N582" s="5"/>
      <c r="O582" s="5"/>
      <c r="P582" s="46"/>
      <c r="Q582" s="9"/>
      <c r="R582" s="26"/>
      <c r="S582" s="46"/>
      <c r="U582"/>
      <c r="V582"/>
      <c r="W582"/>
      <c r="X582"/>
    </row>
    <row r="583" spans="1:24" s="29" customFormat="1" ht="16.5">
      <c r="A583" s="48"/>
      <c r="B583" s="16"/>
      <c r="C583" s="16"/>
      <c r="D583" s="18"/>
      <c r="E583" s="5"/>
      <c r="F583" s="39"/>
      <c r="G583" s="40"/>
      <c r="H583" s="15"/>
      <c r="I583" s="15"/>
      <c r="J583" s="15"/>
      <c r="K583" s="6"/>
      <c r="L583" s="40"/>
      <c r="M583" s="25"/>
      <c r="N583" s="5"/>
      <c r="O583" s="5"/>
      <c r="P583" s="46"/>
      <c r="Q583" s="9"/>
      <c r="R583" s="26"/>
      <c r="S583" s="46"/>
      <c r="U583"/>
      <c r="V583"/>
      <c r="W583"/>
      <c r="X583"/>
    </row>
    <row r="584" spans="1:24" s="29" customFormat="1" ht="16.5">
      <c r="A584" s="48"/>
      <c r="B584" s="16"/>
      <c r="C584" s="16"/>
      <c r="D584" s="18"/>
      <c r="E584" s="5"/>
      <c r="F584" s="39"/>
      <c r="G584" s="40"/>
      <c r="H584" s="15"/>
      <c r="I584" s="15"/>
      <c r="J584" s="15"/>
      <c r="K584" s="6"/>
      <c r="L584" s="40"/>
      <c r="M584" s="25"/>
      <c r="N584" s="5"/>
      <c r="O584" s="5"/>
      <c r="P584" s="46"/>
      <c r="Q584" s="9"/>
      <c r="R584" s="26"/>
      <c r="S584" s="46"/>
      <c r="U584"/>
      <c r="V584"/>
      <c r="W584"/>
      <c r="X584"/>
    </row>
    <row r="585" spans="1:24" s="29" customFormat="1" ht="16.5">
      <c r="A585" s="48"/>
      <c r="B585" s="16"/>
      <c r="C585" s="16"/>
      <c r="D585" s="18"/>
      <c r="E585" s="5"/>
      <c r="F585" s="39"/>
      <c r="G585" s="40"/>
      <c r="H585" s="15"/>
      <c r="I585" s="15"/>
      <c r="J585" s="15"/>
      <c r="K585" s="6"/>
      <c r="L585" s="40"/>
      <c r="M585" s="25"/>
      <c r="N585" s="5"/>
      <c r="O585" s="5"/>
      <c r="P585" s="46"/>
      <c r="Q585" s="9"/>
      <c r="R585" s="26"/>
      <c r="S585" s="46"/>
      <c r="U585"/>
      <c r="V585"/>
      <c r="W585"/>
      <c r="X585"/>
    </row>
    <row r="586" spans="1:24" s="29" customFormat="1" ht="16.5">
      <c r="A586" s="48"/>
      <c r="B586" s="16"/>
      <c r="C586" s="16"/>
      <c r="D586" s="18"/>
      <c r="E586" s="5"/>
      <c r="F586" s="39"/>
      <c r="G586" s="40"/>
      <c r="H586" s="15"/>
      <c r="I586" s="15"/>
      <c r="J586" s="15"/>
      <c r="K586" s="6"/>
      <c r="L586" s="40"/>
      <c r="M586" s="25"/>
      <c r="N586" s="5"/>
      <c r="O586" s="5"/>
      <c r="P586" s="46"/>
      <c r="Q586" s="9"/>
      <c r="R586" s="26"/>
      <c r="S586" s="46"/>
      <c r="U586"/>
      <c r="V586"/>
      <c r="W586"/>
      <c r="X586"/>
    </row>
    <row r="587" spans="1:24" s="29" customFormat="1" ht="16.5">
      <c r="A587" s="48"/>
      <c r="B587" s="16"/>
      <c r="C587" s="16"/>
      <c r="D587" s="18"/>
      <c r="E587" s="5"/>
      <c r="F587" s="39"/>
      <c r="G587" s="40"/>
      <c r="H587" s="15"/>
      <c r="I587" s="15"/>
      <c r="J587" s="15"/>
      <c r="K587" s="6"/>
      <c r="L587" s="40"/>
      <c r="M587" s="25"/>
      <c r="N587" s="5"/>
      <c r="O587" s="5"/>
      <c r="P587" s="46"/>
      <c r="Q587" s="9"/>
      <c r="R587" s="26"/>
      <c r="S587" s="46"/>
      <c r="U587"/>
      <c r="V587"/>
      <c r="W587"/>
      <c r="X587"/>
    </row>
    <row r="588" spans="1:24" s="29" customFormat="1" ht="16.5">
      <c r="A588" s="48"/>
      <c r="B588" s="16"/>
      <c r="C588" s="16"/>
      <c r="D588" s="18"/>
      <c r="E588" s="5"/>
      <c r="F588" s="39"/>
      <c r="G588" s="40"/>
      <c r="H588" s="15"/>
      <c r="I588" s="15"/>
      <c r="J588" s="15"/>
      <c r="K588" s="6"/>
      <c r="L588" s="40"/>
      <c r="M588" s="25"/>
      <c r="N588" s="5"/>
      <c r="O588" s="5"/>
      <c r="P588" s="46"/>
      <c r="Q588" s="9"/>
      <c r="R588" s="26"/>
      <c r="S588" s="46"/>
      <c r="U588"/>
      <c r="V588"/>
      <c r="W588"/>
      <c r="X588"/>
    </row>
    <row r="589" spans="1:24" s="29" customFormat="1" ht="16.5">
      <c r="A589" s="48"/>
      <c r="B589" s="16"/>
      <c r="C589" s="16"/>
      <c r="D589" s="18"/>
      <c r="E589" s="5"/>
      <c r="F589" s="39"/>
      <c r="G589" s="40"/>
      <c r="H589" s="15"/>
      <c r="I589" s="15"/>
      <c r="J589" s="15"/>
      <c r="K589" s="6"/>
      <c r="L589" s="40"/>
      <c r="M589" s="25"/>
      <c r="N589" s="5"/>
      <c r="O589" s="5"/>
      <c r="P589" s="46"/>
      <c r="Q589" s="9"/>
      <c r="R589" s="26"/>
      <c r="S589" s="46"/>
      <c r="U589"/>
      <c r="V589"/>
      <c r="W589"/>
      <c r="X589"/>
    </row>
    <row r="590" spans="1:24" s="29" customFormat="1" ht="16.5">
      <c r="A590" s="48"/>
      <c r="B590" s="16"/>
      <c r="C590" s="16"/>
      <c r="D590" s="18"/>
      <c r="E590" s="5"/>
      <c r="F590" s="39"/>
      <c r="G590" s="40"/>
      <c r="H590" s="15"/>
      <c r="I590" s="15"/>
      <c r="J590" s="15"/>
      <c r="K590" s="6"/>
      <c r="L590" s="40"/>
      <c r="M590" s="25"/>
      <c r="N590" s="5"/>
      <c r="O590" s="5"/>
      <c r="P590" s="46"/>
      <c r="Q590" s="9"/>
      <c r="R590" s="26"/>
      <c r="S590" s="46"/>
      <c r="U590"/>
      <c r="V590"/>
      <c r="W590"/>
      <c r="X590"/>
    </row>
    <row r="591" spans="1:24" s="29" customFormat="1" ht="16.5">
      <c r="A591" s="48"/>
      <c r="B591" s="16"/>
      <c r="C591" s="16"/>
      <c r="D591" s="18"/>
      <c r="E591" s="5"/>
      <c r="F591" s="39"/>
      <c r="G591" s="40"/>
      <c r="H591" s="15"/>
      <c r="I591" s="15"/>
      <c r="J591" s="15"/>
      <c r="K591" s="6"/>
      <c r="L591" s="40"/>
      <c r="M591" s="25"/>
      <c r="N591" s="5"/>
      <c r="O591" s="5"/>
      <c r="P591" s="46"/>
      <c r="Q591" s="9"/>
      <c r="R591" s="26"/>
      <c r="S591" s="46"/>
      <c r="U591"/>
      <c r="V591"/>
      <c r="W591"/>
      <c r="X591"/>
    </row>
    <row r="592" spans="1:24" s="29" customFormat="1" ht="16.5">
      <c r="A592" s="48"/>
      <c r="B592" s="16"/>
      <c r="C592" s="16"/>
      <c r="D592" s="18"/>
      <c r="E592" s="5"/>
      <c r="F592" s="39"/>
      <c r="G592" s="40"/>
      <c r="H592" s="15"/>
      <c r="I592" s="15"/>
      <c r="J592" s="15"/>
      <c r="K592" s="6"/>
      <c r="L592" s="40"/>
      <c r="M592" s="25"/>
      <c r="N592" s="5"/>
      <c r="O592" s="5"/>
      <c r="P592" s="46"/>
      <c r="Q592" s="9"/>
      <c r="R592" s="26"/>
      <c r="S592" s="46"/>
      <c r="U592"/>
      <c r="V592"/>
      <c r="W592"/>
      <c r="X592"/>
    </row>
    <row r="593" spans="1:24" s="29" customFormat="1" ht="16.5">
      <c r="A593" s="48"/>
      <c r="B593" s="16"/>
      <c r="C593" s="16"/>
      <c r="D593" s="18"/>
      <c r="E593" s="5"/>
      <c r="F593" s="39"/>
      <c r="G593" s="40"/>
      <c r="H593" s="15"/>
      <c r="I593" s="15"/>
      <c r="J593" s="15"/>
      <c r="K593" s="6"/>
      <c r="L593" s="40"/>
      <c r="M593" s="25"/>
      <c r="N593" s="5"/>
      <c r="O593" s="5"/>
      <c r="P593" s="46"/>
      <c r="Q593" s="9"/>
      <c r="R593" s="26"/>
      <c r="S593" s="46"/>
      <c r="U593"/>
      <c r="V593"/>
      <c r="W593"/>
      <c r="X593"/>
    </row>
    <row r="594" spans="1:24" s="29" customFormat="1" ht="16.5">
      <c r="A594" s="48"/>
      <c r="B594" s="16"/>
      <c r="C594" s="16"/>
      <c r="D594" s="18"/>
      <c r="E594" s="5"/>
      <c r="F594" s="39"/>
      <c r="G594" s="40"/>
      <c r="H594" s="15"/>
      <c r="I594" s="15"/>
      <c r="J594" s="15"/>
      <c r="K594" s="6"/>
      <c r="L594" s="40"/>
      <c r="M594" s="25"/>
      <c r="N594" s="5"/>
      <c r="O594" s="5"/>
      <c r="P594" s="46"/>
      <c r="Q594" s="9"/>
      <c r="R594" s="26"/>
      <c r="S594" s="46"/>
      <c r="U594"/>
      <c r="V594"/>
      <c r="W594"/>
      <c r="X594"/>
    </row>
    <row r="595" spans="1:24" s="29" customFormat="1" ht="16.5">
      <c r="A595" s="48"/>
      <c r="B595" s="16"/>
      <c r="C595" s="16"/>
      <c r="D595" s="18"/>
      <c r="E595" s="5"/>
      <c r="F595" s="39"/>
      <c r="G595" s="40"/>
      <c r="H595" s="15"/>
      <c r="I595" s="15"/>
      <c r="J595" s="15"/>
      <c r="K595" s="6"/>
      <c r="L595" s="40"/>
      <c r="M595" s="25"/>
      <c r="N595" s="5"/>
      <c r="O595" s="5"/>
      <c r="P595" s="46"/>
      <c r="Q595" s="9"/>
      <c r="R595" s="26"/>
      <c r="S595" s="46"/>
      <c r="U595"/>
      <c r="V595"/>
      <c r="W595"/>
      <c r="X595"/>
    </row>
    <row r="596" spans="1:24" s="29" customFormat="1" ht="16.5">
      <c r="A596" s="48"/>
      <c r="B596" s="16"/>
      <c r="C596" s="16"/>
      <c r="D596" s="18"/>
      <c r="E596" s="5"/>
      <c r="F596" s="39"/>
      <c r="G596" s="40"/>
      <c r="H596" s="15"/>
      <c r="I596" s="15"/>
      <c r="J596" s="15"/>
      <c r="K596" s="6"/>
      <c r="L596" s="40"/>
      <c r="M596" s="25"/>
      <c r="N596" s="5"/>
      <c r="O596" s="5"/>
      <c r="P596" s="46"/>
      <c r="Q596" s="9"/>
      <c r="R596" s="26"/>
      <c r="S596" s="46"/>
      <c r="U596"/>
      <c r="V596"/>
      <c r="W596"/>
      <c r="X596"/>
    </row>
    <row r="597" spans="1:24" s="29" customFormat="1" ht="16.5">
      <c r="A597" s="48"/>
      <c r="B597" s="16"/>
      <c r="C597" s="16"/>
      <c r="D597" s="18"/>
      <c r="E597" s="5"/>
      <c r="F597" s="39"/>
      <c r="G597" s="40"/>
      <c r="H597" s="15"/>
      <c r="I597" s="15"/>
      <c r="J597" s="15"/>
      <c r="K597" s="6"/>
      <c r="L597" s="40"/>
      <c r="M597" s="25"/>
      <c r="N597" s="5"/>
      <c r="O597" s="5"/>
      <c r="P597" s="46"/>
      <c r="Q597" s="9"/>
      <c r="R597" s="26"/>
      <c r="S597" s="46"/>
      <c r="U597"/>
      <c r="V597"/>
      <c r="W597"/>
      <c r="X597"/>
    </row>
    <row r="598" spans="1:24" s="29" customFormat="1" ht="16.5">
      <c r="A598" s="48"/>
      <c r="B598" s="16"/>
      <c r="C598" s="16"/>
      <c r="D598" s="18"/>
      <c r="E598" s="5"/>
      <c r="F598" s="39"/>
      <c r="G598" s="40"/>
      <c r="H598" s="15"/>
      <c r="I598" s="15"/>
      <c r="J598" s="15"/>
      <c r="K598" s="6"/>
      <c r="L598" s="40"/>
      <c r="M598" s="25"/>
      <c r="N598" s="5"/>
      <c r="O598" s="5"/>
      <c r="P598" s="46"/>
      <c r="Q598" s="9"/>
      <c r="R598" s="26"/>
      <c r="S598" s="46"/>
      <c r="U598"/>
      <c r="V598"/>
      <c r="W598"/>
      <c r="X598"/>
    </row>
    <row r="599" spans="1:24" s="29" customFormat="1" ht="16.5">
      <c r="A599" s="48"/>
      <c r="B599" s="16"/>
      <c r="C599" s="16"/>
      <c r="D599" s="18"/>
      <c r="E599" s="5"/>
      <c r="F599" s="39"/>
      <c r="G599" s="40"/>
      <c r="H599" s="15"/>
      <c r="I599" s="15"/>
      <c r="J599" s="15"/>
      <c r="K599" s="6"/>
      <c r="L599" s="40"/>
      <c r="M599" s="25"/>
      <c r="N599" s="5"/>
      <c r="O599" s="5"/>
      <c r="P599" s="46"/>
      <c r="Q599" s="9"/>
      <c r="R599" s="26"/>
      <c r="S599" s="46"/>
      <c r="U599"/>
      <c r="V599"/>
      <c r="W599"/>
      <c r="X599"/>
    </row>
    <row r="600" spans="1:24" s="29" customFormat="1" ht="16.5">
      <c r="A600" s="48"/>
      <c r="B600" s="16"/>
      <c r="C600" s="16"/>
      <c r="D600" s="18"/>
      <c r="E600" s="5"/>
      <c r="F600" s="39"/>
      <c r="G600" s="40"/>
      <c r="H600" s="15"/>
      <c r="I600" s="15"/>
      <c r="J600" s="15"/>
      <c r="K600" s="6"/>
      <c r="L600" s="40"/>
      <c r="M600" s="25"/>
      <c r="N600" s="5"/>
      <c r="O600" s="5"/>
      <c r="P600" s="46"/>
      <c r="Q600" s="9"/>
      <c r="R600" s="26"/>
      <c r="S600" s="46"/>
      <c r="U600"/>
      <c r="V600"/>
      <c r="W600"/>
      <c r="X600"/>
    </row>
    <row r="601" spans="1:24" s="29" customFormat="1" ht="16.5">
      <c r="A601" s="48"/>
      <c r="B601" s="16"/>
      <c r="C601" s="16"/>
      <c r="D601" s="18"/>
      <c r="E601" s="5"/>
      <c r="F601" s="39"/>
      <c r="G601" s="40"/>
      <c r="H601" s="15"/>
      <c r="I601" s="15"/>
      <c r="J601" s="15"/>
      <c r="K601" s="6"/>
      <c r="L601" s="40"/>
      <c r="M601" s="25"/>
      <c r="N601" s="5"/>
      <c r="O601" s="5"/>
      <c r="P601" s="46"/>
      <c r="Q601" s="9"/>
      <c r="R601" s="26"/>
      <c r="S601" s="46"/>
      <c r="U601"/>
      <c r="V601"/>
      <c r="W601"/>
      <c r="X601"/>
    </row>
    <row r="602" spans="1:24" s="29" customFormat="1" ht="16.5">
      <c r="A602" s="48"/>
      <c r="B602" s="16"/>
      <c r="C602" s="16"/>
      <c r="D602" s="18"/>
      <c r="E602" s="5"/>
      <c r="F602" s="39"/>
      <c r="G602" s="40"/>
      <c r="H602" s="15"/>
      <c r="I602" s="15"/>
      <c r="J602" s="15"/>
      <c r="K602" s="6"/>
      <c r="L602" s="40"/>
      <c r="M602" s="25"/>
      <c r="N602" s="5"/>
      <c r="O602" s="5"/>
      <c r="P602" s="46"/>
      <c r="Q602" s="9"/>
      <c r="R602" s="26"/>
      <c r="S602" s="46"/>
      <c r="U602"/>
      <c r="V602"/>
      <c r="W602"/>
      <c r="X602"/>
    </row>
    <row r="603" spans="1:24" s="29" customFormat="1" ht="16.5">
      <c r="A603" s="48"/>
      <c r="B603" s="16"/>
      <c r="C603" s="16"/>
      <c r="D603" s="18"/>
      <c r="E603" s="5"/>
      <c r="F603" s="39"/>
      <c r="G603" s="40"/>
      <c r="H603" s="15"/>
      <c r="I603" s="15"/>
      <c r="J603" s="15"/>
      <c r="K603" s="6"/>
      <c r="L603" s="40"/>
      <c r="M603" s="25"/>
      <c r="N603" s="5"/>
      <c r="O603" s="5"/>
      <c r="P603" s="46"/>
      <c r="Q603" s="9"/>
      <c r="R603" s="26"/>
      <c r="S603" s="46"/>
      <c r="U603"/>
      <c r="V603"/>
      <c r="W603"/>
      <c r="X603"/>
    </row>
    <row r="604" spans="1:24" s="29" customFormat="1" ht="16.5">
      <c r="A604" s="48"/>
      <c r="B604" s="16"/>
      <c r="C604" s="16"/>
      <c r="D604" s="18"/>
      <c r="E604" s="5"/>
      <c r="F604" s="39"/>
      <c r="G604" s="40"/>
      <c r="H604" s="15"/>
      <c r="I604" s="15"/>
      <c r="J604" s="15"/>
      <c r="K604" s="6"/>
      <c r="L604" s="40"/>
      <c r="M604" s="25"/>
      <c r="N604" s="5"/>
      <c r="O604" s="5"/>
      <c r="P604" s="46"/>
      <c r="Q604" s="9"/>
      <c r="R604" s="26"/>
      <c r="S604" s="46"/>
      <c r="U604"/>
      <c r="V604"/>
      <c r="W604"/>
      <c r="X604"/>
    </row>
    <row r="605" spans="1:24" s="29" customFormat="1" ht="16.5">
      <c r="A605" s="48"/>
      <c r="B605" s="16"/>
      <c r="C605" s="16"/>
      <c r="D605" s="18"/>
      <c r="E605" s="5"/>
      <c r="F605" s="39"/>
      <c r="G605" s="40"/>
      <c r="H605" s="15"/>
      <c r="I605" s="15"/>
      <c r="J605" s="15"/>
      <c r="K605" s="6"/>
      <c r="L605" s="40"/>
      <c r="M605" s="25"/>
      <c r="N605" s="5"/>
      <c r="O605" s="5"/>
      <c r="P605" s="46"/>
      <c r="Q605" s="9"/>
      <c r="R605" s="26"/>
      <c r="S605" s="46"/>
      <c r="U605"/>
      <c r="V605"/>
      <c r="W605"/>
      <c r="X605"/>
    </row>
    <row r="606" spans="1:24" s="29" customFormat="1" ht="16.5">
      <c r="A606" s="48"/>
      <c r="B606" s="16"/>
      <c r="C606" s="16"/>
      <c r="D606" s="18"/>
      <c r="E606" s="5"/>
      <c r="F606" s="39"/>
      <c r="G606" s="40"/>
      <c r="H606" s="15"/>
      <c r="I606" s="15"/>
      <c r="J606" s="15"/>
      <c r="K606" s="6"/>
      <c r="L606" s="40"/>
      <c r="M606" s="25"/>
      <c r="N606" s="5"/>
      <c r="O606" s="5"/>
      <c r="P606" s="46"/>
      <c r="Q606" s="9"/>
      <c r="R606" s="26"/>
      <c r="S606" s="46"/>
      <c r="U606"/>
      <c r="V606"/>
      <c r="W606"/>
      <c r="X606"/>
    </row>
    <row r="607" spans="1:24" s="29" customFormat="1" ht="16.5">
      <c r="A607" s="48"/>
      <c r="B607" s="16"/>
      <c r="C607" s="16"/>
      <c r="D607" s="18"/>
      <c r="E607" s="5"/>
      <c r="F607" s="39"/>
      <c r="G607" s="40"/>
      <c r="H607" s="15"/>
      <c r="I607" s="15"/>
      <c r="J607" s="15"/>
      <c r="K607" s="6"/>
      <c r="L607" s="40"/>
      <c r="M607" s="25"/>
      <c r="N607" s="5"/>
      <c r="O607" s="5"/>
      <c r="P607" s="46"/>
      <c r="Q607" s="9"/>
      <c r="R607" s="26"/>
      <c r="S607" s="46"/>
      <c r="U607"/>
      <c r="V607"/>
      <c r="W607"/>
      <c r="X607"/>
    </row>
    <row r="608" spans="1:24" s="29" customFormat="1" ht="16.5">
      <c r="A608" s="48"/>
      <c r="B608" s="16"/>
      <c r="C608" s="16"/>
      <c r="D608" s="18"/>
      <c r="E608" s="5"/>
      <c r="F608" s="39"/>
      <c r="G608" s="40"/>
      <c r="H608" s="15"/>
      <c r="I608" s="15"/>
      <c r="J608" s="15"/>
      <c r="K608" s="6"/>
      <c r="L608" s="40"/>
      <c r="M608" s="25"/>
      <c r="N608" s="5"/>
      <c r="O608" s="5"/>
      <c r="P608" s="46"/>
      <c r="Q608" s="9"/>
      <c r="R608" s="26"/>
      <c r="S608" s="46"/>
      <c r="U608"/>
      <c r="V608"/>
      <c r="W608"/>
      <c r="X608"/>
    </row>
    <row r="609" spans="1:24" s="29" customFormat="1" ht="16.5">
      <c r="A609" s="48"/>
      <c r="B609" s="16"/>
      <c r="C609" s="16"/>
      <c r="D609" s="18"/>
      <c r="E609" s="5"/>
      <c r="F609" s="39"/>
      <c r="G609" s="40"/>
      <c r="H609" s="15"/>
      <c r="I609" s="15"/>
      <c r="J609" s="15"/>
      <c r="K609" s="6"/>
      <c r="L609" s="40"/>
      <c r="M609" s="25"/>
      <c r="N609" s="5"/>
      <c r="O609" s="5"/>
      <c r="P609" s="46"/>
      <c r="Q609" s="9"/>
      <c r="R609" s="26"/>
      <c r="S609" s="46"/>
      <c r="U609"/>
      <c r="V609"/>
      <c r="W609"/>
      <c r="X609"/>
    </row>
    <row r="610" spans="1:24" s="29" customFormat="1" ht="16.5">
      <c r="A610" s="48"/>
      <c r="B610" s="16"/>
      <c r="C610" s="16"/>
      <c r="D610" s="18"/>
      <c r="E610" s="5"/>
      <c r="F610" s="39"/>
      <c r="G610" s="40"/>
      <c r="H610" s="15"/>
      <c r="I610" s="15"/>
      <c r="J610" s="15"/>
      <c r="K610" s="6"/>
      <c r="L610" s="40"/>
      <c r="M610" s="25"/>
      <c r="N610" s="5"/>
      <c r="O610" s="5"/>
      <c r="P610" s="46"/>
      <c r="Q610" s="9"/>
      <c r="R610" s="26"/>
      <c r="S610" s="46"/>
      <c r="U610"/>
      <c r="V610"/>
      <c r="W610"/>
      <c r="X610"/>
    </row>
    <row r="611" spans="1:24" s="29" customFormat="1" ht="16.5">
      <c r="A611" s="48"/>
      <c r="B611" s="16"/>
      <c r="C611" s="16"/>
      <c r="D611" s="18"/>
      <c r="E611" s="5"/>
      <c r="F611" s="39"/>
      <c r="G611" s="40"/>
      <c r="H611" s="15"/>
      <c r="I611" s="15"/>
      <c r="J611" s="15"/>
      <c r="K611" s="6"/>
      <c r="L611" s="40"/>
      <c r="M611" s="25"/>
      <c r="N611" s="5"/>
      <c r="O611" s="5"/>
      <c r="P611" s="46"/>
      <c r="Q611" s="9"/>
      <c r="R611" s="26"/>
      <c r="S611" s="46"/>
      <c r="U611"/>
      <c r="V611"/>
      <c r="W611"/>
      <c r="X611"/>
    </row>
    <row r="612" spans="1:24" s="29" customFormat="1" ht="16.5">
      <c r="A612" s="48"/>
      <c r="B612" s="16"/>
      <c r="C612" s="16"/>
      <c r="D612" s="18"/>
      <c r="E612" s="5"/>
      <c r="F612" s="39"/>
      <c r="G612" s="40"/>
      <c r="H612" s="15"/>
      <c r="I612" s="15"/>
      <c r="J612" s="15"/>
      <c r="K612" s="6"/>
      <c r="L612" s="40"/>
      <c r="M612" s="25"/>
      <c r="N612" s="5"/>
      <c r="O612" s="5"/>
      <c r="P612" s="46"/>
      <c r="Q612" s="9"/>
      <c r="R612" s="26"/>
      <c r="S612" s="46"/>
      <c r="U612"/>
      <c r="V612"/>
      <c r="W612"/>
      <c r="X612"/>
    </row>
    <row r="613" spans="1:24" s="29" customFormat="1" ht="16.5">
      <c r="A613" s="48"/>
      <c r="B613" s="16"/>
      <c r="C613" s="16"/>
      <c r="D613" s="18"/>
      <c r="E613" s="5"/>
      <c r="F613" s="39"/>
      <c r="G613" s="40"/>
      <c r="H613" s="15"/>
      <c r="I613" s="15"/>
      <c r="J613" s="15"/>
      <c r="K613" s="6"/>
      <c r="L613" s="40"/>
      <c r="M613" s="25"/>
      <c r="N613" s="5"/>
      <c r="O613" s="5"/>
      <c r="P613" s="46"/>
      <c r="Q613" s="9"/>
      <c r="R613" s="26"/>
      <c r="S613" s="46"/>
      <c r="U613"/>
      <c r="V613"/>
      <c r="W613"/>
      <c r="X613"/>
    </row>
    <row r="614" spans="1:24" s="29" customFormat="1" ht="16.5">
      <c r="A614" s="48"/>
      <c r="B614" s="16"/>
      <c r="C614" s="16"/>
      <c r="D614" s="18"/>
      <c r="E614" s="5"/>
      <c r="F614" s="39"/>
      <c r="G614" s="40"/>
      <c r="H614" s="15"/>
      <c r="I614" s="15"/>
      <c r="J614" s="15"/>
      <c r="K614" s="6"/>
      <c r="L614" s="40"/>
      <c r="M614" s="25"/>
      <c r="N614" s="5"/>
      <c r="O614" s="5"/>
      <c r="P614" s="46"/>
      <c r="Q614" s="9"/>
      <c r="R614" s="26"/>
      <c r="S614" s="46"/>
      <c r="U614"/>
      <c r="V614"/>
      <c r="W614"/>
      <c r="X614"/>
    </row>
    <row r="615" spans="1:24" s="29" customFormat="1" ht="16.5">
      <c r="A615" s="48"/>
      <c r="B615" s="16"/>
      <c r="C615" s="16"/>
      <c r="D615" s="18"/>
      <c r="E615" s="5"/>
      <c r="F615" s="39"/>
      <c r="G615" s="40"/>
      <c r="H615" s="15"/>
      <c r="I615" s="15"/>
      <c r="J615" s="15"/>
      <c r="K615" s="6"/>
      <c r="L615" s="40"/>
      <c r="M615" s="25"/>
      <c r="N615" s="5"/>
      <c r="O615" s="5"/>
      <c r="P615" s="46"/>
      <c r="Q615" s="9"/>
      <c r="R615" s="26"/>
      <c r="S615" s="46"/>
      <c r="U615"/>
      <c r="V615"/>
      <c r="W615"/>
      <c r="X615"/>
    </row>
    <row r="616" spans="1:24" s="29" customFormat="1" ht="16.5">
      <c r="A616" s="48"/>
      <c r="B616" s="16"/>
      <c r="C616" s="16"/>
      <c r="D616" s="18"/>
      <c r="E616" s="5"/>
      <c r="F616" s="39"/>
      <c r="G616" s="40"/>
      <c r="H616" s="15"/>
      <c r="I616" s="15"/>
      <c r="J616" s="15"/>
      <c r="K616" s="6"/>
      <c r="L616" s="40"/>
      <c r="M616" s="25"/>
      <c r="N616" s="5"/>
      <c r="O616" s="5"/>
      <c r="P616" s="46"/>
      <c r="Q616" s="9"/>
      <c r="R616" s="26"/>
      <c r="S616" s="46"/>
      <c r="U616"/>
      <c r="V616"/>
      <c r="W616"/>
      <c r="X616"/>
    </row>
    <row r="617" spans="1:24" s="29" customFormat="1" ht="16.5">
      <c r="A617" s="48"/>
      <c r="B617" s="16"/>
      <c r="C617" s="16"/>
      <c r="D617" s="18"/>
      <c r="E617" s="5"/>
      <c r="F617" s="39"/>
      <c r="G617" s="40"/>
      <c r="H617" s="15"/>
      <c r="I617" s="15"/>
      <c r="J617" s="15"/>
      <c r="K617" s="6"/>
      <c r="L617" s="40"/>
      <c r="M617" s="25"/>
      <c r="N617" s="5"/>
      <c r="O617" s="5"/>
      <c r="P617" s="46"/>
      <c r="Q617" s="9"/>
      <c r="R617" s="26"/>
      <c r="S617" s="46"/>
      <c r="U617"/>
      <c r="V617"/>
      <c r="W617"/>
      <c r="X617"/>
    </row>
    <row r="618" spans="1:24" s="29" customFormat="1" ht="16.5">
      <c r="A618" s="48"/>
      <c r="B618" s="16"/>
      <c r="C618" s="16"/>
      <c r="D618" s="18"/>
      <c r="E618" s="5"/>
      <c r="F618" s="39"/>
      <c r="G618" s="40"/>
      <c r="H618" s="15"/>
      <c r="I618" s="15"/>
      <c r="J618" s="15"/>
      <c r="K618" s="6"/>
      <c r="L618" s="40"/>
      <c r="M618" s="25"/>
      <c r="N618" s="5"/>
      <c r="O618" s="5"/>
      <c r="P618" s="46"/>
      <c r="Q618" s="9"/>
      <c r="R618" s="26"/>
      <c r="S618" s="46"/>
      <c r="U618"/>
      <c r="V618"/>
      <c r="W618"/>
      <c r="X618"/>
    </row>
    <row r="619" spans="1:24" s="29" customFormat="1" ht="16.5">
      <c r="A619" s="48"/>
      <c r="B619" s="16"/>
      <c r="C619" s="16"/>
      <c r="D619" s="18"/>
      <c r="E619" s="5"/>
      <c r="F619" s="39"/>
      <c r="G619" s="40"/>
      <c r="H619" s="15"/>
      <c r="I619" s="15"/>
      <c r="J619" s="15"/>
      <c r="K619" s="6"/>
      <c r="L619" s="40"/>
      <c r="M619" s="25"/>
      <c r="N619" s="5"/>
      <c r="O619" s="5"/>
      <c r="P619" s="46"/>
      <c r="Q619" s="9"/>
      <c r="R619" s="26"/>
      <c r="S619" s="46"/>
      <c r="U619"/>
      <c r="V619"/>
      <c r="W619"/>
      <c r="X619"/>
    </row>
    <row r="620" spans="1:24" s="29" customFormat="1" ht="16.5">
      <c r="A620" s="48"/>
      <c r="B620" s="16"/>
      <c r="C620" s="16"/>
      <c r="D620" s="18"/>
      <c r="E620" s="5"/>
      <c r="F620" s="39"/>
      <c r="G620" s="40"/>
      <c r="H620" s="15"/>
      <c r="I620" s="15"/>
      <c r="J620" s="15"/>
      <c r="K620" s="6"/>
      <c r="L620" s="40"/>
      <c r="M620" s="25"/>
      <c r="N620" s="5"/>
      <c r="O620" s="5"/>
      <c r="P620" s="46"/>
      <c r="Q620" s="9"/>
      <c r="R620" s="26"/>
      <c r="S620" s="46"/>
      <c r="U620"/>
      <c r="V620"/>
      <c r="W620"/>
      <c r="X620"/>
    </row>
    <row r="621" spans="1:24" s="29" customFormat="1" ht="16.5">
      <c r="A621" s="48"/>
      <c r="B621" s="16"/>
      <c r="C621" s="16"/>
      <c r="D621" s="18"/>
      <c r="E621" s="5"/>
      <c r="F621" s="39"/>
      <c r="G621" s="40"/>
      <c r="H621" s="15"/>
      <c r="I621" s="15"/>
      <c r="J621" s="15"/>
      <c r="K621" s="6"/>
      <c r="L621" s="40"/>
      <c r="M621" s="25"/>
      <c r="N621" s="5"/>
      <c r="O621" s="5"/>
      <c r="P621" s="46"/>
      <c r="Q621" s="9"/>
      <c r="R621" s="26"/>
      <c r="S621" s="46"/>
      <c r="U621"/>
      <c r="V621"/>
      <c r="W621"/>
      <c r="X621"/>
    </row>
    <row r="622" spans="1:24" s="29" customFormat="1" ht="16.5">
      <c r="A622" s="48"/>
      <c r="B622" s="16"/>
      <c r="C622" s="16"/>
      <c r="D622" s="18"/>
      <c r="E622" s="5"/>
      <c r="F622" s="39"/>
      <c r="G622" s="40"/>
      <c r="H622" s="15"/>
      <c r="I622" s="15"/>
      <c r="J622" s="15"/>
      <c r="K622" s="6"/>
      <c r="L622" s="40"/>
      <c r="M622" s="25"/>
      <c r="N622" s="5"/>
      <c r="O622" s="5"/>
      <c r="P622" s="46"/>
      <c r="Q622" s="9"/>
      <c r="R622" s="26"/>
      <c r="S622" s="46"/>
      <c r="U622"/>
      <c r="V622"/>
      <c r="W622"/>
      <c r="X622"/>
    </row>
    <row r="623" spans="1:24" s="29" customFormat="1" ht="16.5">
      <c r="A623" s="48"/>
      <c r="B623" s="16"/>
      <c r="C623" s="16"/>
      <c r="D623" s="18"/>
      <c r="E623" s="5"/>
      <c r="F623" s="39"/>
      <c r="G623" s="40"/>
      <c r="H623" s="15"/>
      <c r="I623" s="15"/>
      <c r="J623" s="15"/>
      <c r="K623" s="6"/>
      <c r="L623" s="40"/>
      <c r="M623" s="25"/>
      <c r="N623" s="5"/>
      <c r="O623" s="5"/>
      <c r="P623" s="46"/>
      <c r="Q623" s="9"/>
      <c r="R623" s="26"/>
      <c r="S623" s="46"/>
      <c r="U623"/>
      <c r="V623"/>
      <c r="W623"/>
      <c r="X623"/>
    </row>
    <row r="624" spans="1:24" s="29" customFormat="1" ht="16.5">
      <c r="A624" s="48"/>
      <c r="B624" s="16"/>
      <c r="C624" s="16"/>
      <c r="D624" s="18"/>
      <c r="E624" s="5"/>
      <c r="F624" s="39"/>
      <c r="G624" s="40"/>
      <c r="H624" s="15"/>
      <c r="I624" s="15"/>
      <c r="J624" s="15"/>
      <c r="K624" s="6"/>
      <c r="L624" s="40"/>
      <c r="M624" s="25"/>
      <c r="N624" s="5"/>
      <c r="O624" s="5"/>
      <c r="P624" s="46"/>
      <c r="Q624" s="9"/>
      <c r="R624" s="26"/>
      <c r="S624" s="46"/>
      <c r="U624"/>
      <c r="V624"/>
      <c r="W624"/>
      <c r="X624"/>
    </row>
    <row r="625" spans="1:24" s="29" customFormat="1" ht="16.5">
      <c r="A625" s="48"/>
      <c r="B625" s="16"/>
      <c r="C625" s="16"/>
      <c r="D625" s="18"/>
      <c r="E625" s="5"/>
      <c r="F625" s="39"/>
      <c r="G625" s="40"/>
      <c r="H625" s="15"/>
      <c r="I625" s="15"/>
      <c r="J625" s="15"/>
      <c r="K625" s="6"/>
      <c r="L625" s="40"/>
      <c r="M625" s="25"/>
      <c r="N625" s="5"/>
      <c r="O625" s="5"/>
      <c r="P625" s="46"/>
      <c r="Q625" s="9"/>
      <c r="R625" s="26"/>
      <c r="S625" s="46"/>
      <c r="U625"/>
      <c r="V625"/>
      <c r="W625"/>
      <c r="X625"/>
    </row>
    <row r="626" spans="1:24" s="29" customFormat="1" ht="14.25">
      <c r="A626" s="15"/>
      <c r="B626" s="16"/>
      <c r="C626" s="16"/>
      <c r="D626" s="18"/>
      <c r="E626" s="5"/>
      <c r="F626" s="39"/>
      <c r="G626" s="40"/>
      <c r="H626" s="15"/>
      <c r="I626" s="15"/>
      <c r="J626" s="15"/>
      <c r="K626" s="6"/>
      <c r="L626" s="40"/>
      <c r="M626" s="25"/>
      <c r="N626" s="5"/>
      <c r="O626" s="5"/>
      <c r="P626" s="46"/>
      <c r="Q626" s="9"/>
      <c r="R626" s="26"/>
      <c r="S626" s="46"/>
      <c r="U626"/>
      <c r="V626"/>
      <c r="W626"/>
      <c r="X626"/>
    </row>
    <row r="627" spans="1:24" s="29" customFormat="1" ht="14.25">
      <c r="A627" s="15"/>
      <c r="B627" s="16"/>
      <c r="C627" s="16"/>
      <c r="D627" s="18"/>
      <c r="E627" s="5"/>
      <c r="F627" s="39"/>
      <c r="G627" s="40"/>
      <c r="H627" s="15"/>
      <c r="I627" s="15"/>
      <c r="J627" s="15"/>
      <c r="K627" s="6"/>
      <c r="L627" s="40"/>
      <c r="M627" s="25"/>
      <c r="N627" s="5"/>
      <c r="O627" s="5"/>
      <c r="P627" s="46"/>
      <c r="Q627" s="9"/>
      <c r="R627" s="26"/>
      <c r="S627" s="46"/>
      <c r="U627"/>
      <c r="V627"/>
      <c r="W627"/>
      <c r="X627"/>
    </row>
    <row r="628" spans="1:24" s="29" customFormat="1" ht="14.25">
      <c r="A628" s="15"/>
      <c r="B628" s="16"/>
      <c r="C628" s="16"/>
      <c r="D628" s="18"/>
      <c r="E628" s="5"/>
      <c r="F628" s="39"/>
      <c r="G628" s="40"/>
      <c r="H628" s="15"/>
      <c r="I628" s="15"/>
      <c r="J628" s="15"/>
      <c r="K628" s="6"/>
      <c r="L628" s="40"/>
      <c r="M628" s="25"/>
      <c r="N628" s="5"/>
      <c r="O628" s="5"/>
      <c r="P628" s="46"/>
      <c r="Q628" s="9"/>
      <c r="R628" s="26"/>
      <c r="S628" s="46"/>
      <c r="U628"/>
      <c r="V628"/>
      <c r="W628"/>
      <c r="X628"/>
    </row>
    <row r="629" spans="1:24" s="29" customFormat="1" ht="14.25">
      <c r="A629" s="15"/>
      <c r="B629" s="16"/>
      <c r="C629" s="16"/>
      <c r="D629" s="18"/>
      <c r="E629" s="5"/>
      <c r="F629" s="39"/>
      <c r="G629" s="40"/>
      <c r="H629" s="15"/>
      <c r="I629" s="15"/>
      <c r="J629" s="15"/>
      <c r="K629" s="6"/>
      <c r="L629" s="40"/>
      <c r="M629" s="25"/>
      <c r="N629" s="5"/>
      <c r="O629" s="5"/>
      <c r="P629" s="46"/>
      <c r="Q629" s="9"/>
      <c r="R629" s="26"/>
      <c r="S629" s="46"/>
      <c r="U629"/>
      <c r="V629"/>
      <c r="W629"/>
      <c r="X629"/>
    </row>
    <row r="630" spans="1:24" s="29" customFormat="1" ht="14.25">
      <c r="A630" s="15"/>
      <c r="B630" s="16"/>
      <c r="C630" s="16"/>
      <c r="D630" s="18"/>
      <c r="E630" s="5"/>
      <c r="F630" s="39"/>
      <c r="G630" s="40"/>
      <c r="H630" s="15"/>
      <c r="I630" s="15"/>
      <c r="J630" s="15"/>
      <c r="K630" s="6"/>
      <c r="L630" s="40"/>
      <c r="M630" s="25"/>
      <c r="N630" s="5"/>
      <c r="O630" s="5"/>
      <c r="P630" s="46"/>
      <c r="Q630" s="9"/>
      <c r="R630" s="26"/>
      <c r="S630" s="46"/>
      <c r="U630"/>
      <c r="V630"/>
      <c r="W630"/>
      <c r="X630"/>
    </row>
    <row r="631" spans="1:24" s="29" customFormat="1" ht="14.25">
      <c r="A631" s="15"/>
      <c r="B631" s="16"/>
      <c r="C631" s="16"/>
      <c r="D631" s="18"/>
      <c r="E631" s="5"/>
      <c r="F631" s="39"/>
      <c r="G631" s="40"/>
      <c r="H631" s="15"/>
      <c r="I631" s="15"/>
      <c r="J631" s="15"/>
      <c r="K631" s="6"/>
      <c r="L631" s="40"/>
      <c r="M631" s="25"/>
      <c r="N631" s="5"/>
      <c r="O631" s="5"/>
      <c r="P631" s="46"/>
      <c r="Q631" s="9"/>
      <c r="R631" s="26"/>
      <c r="S631" s="46"/>
      <c r="U631"/>
      <c r="V631"/>
      <c r="W631"/>
      <c r="X631"/>
    </row>
    <row r="632" spans="1:24" s="29" customFormat="1" ht="14.25">
      <c r="A632" s="15"/>
      <c r="B632" s="16"/>
      <c r="C632" s="16"/>
      <c r="D632" s="18"/>
      <c r="E632" s="5"/>
      <c r="F632" s="39"/>
      <c r="G632" s="40"/>
      <c r="H632" s="15"/>
      <c r="I632" s="15"/>
      <c r="J632" s="15"/>
      <c r="K632" s="6"/>
      <c r="L632" s="40"/>
      <c r="M632" s="25"/>
      <c r="N632" s="5"/>
      <c r="O632" s="5"/>
      <c r="P632" s="46"/>
      <c r="Q632" s="9"/>
      <c r="R632" s="26"/>
      <c r="S632" s="46"/>
      <c r="U632"/>
      <c r="V632"/>
      <c r="W632"/>
      <c r="X632"/>
    </row>
    <row r="633" spans="1:24" s="29" customFormat="1" ht="14.25">
      <c r="A633" s="15"/>
      <c r="B633" s="16"/>
      <c r="C633" s="16"/>
      <c r="D633" s="18"/>
      <c r="E633" s="5"/>
      <c r="F633" s="39"/>
      <c r="G633" s="40"/>
      <c r="H633" s="15"/>
      <c r="I633" s="15"/>
      <c r="J633" s="15"/>
      <c r="K633" s="6"/>
      <c r="L633" s="40"/>
      <c r="M633" s="25"/>
      <c r="N633" s="5"/>
      <c r="O633" s="5"/>
      <c r="P633" s="46"/>
      <c r="Q633" s="9"/>
      <c r="R633" s="26"/>
      <c r="S633" s="46"/>
      <c r="U633"/>
      <c r="V633"/>
      <c r="W633"/>
      <c r="X633"/>
    </row>
    <row r="634" spans="1:24" s="29" customFormat="1" ht="14.25">
      <c r="A634" s="15"/>
      <c r="B634" s="16"/>
      <c r="C634" s="16"/>
      <c r="D634" s="18"/>
      <c r="E634" s="5"/>
      <c r="F634" s="39"/>
      <c r="G634" s="40"/>
      <c r="H634" s="15"/>
      <c r="I634" s="15"/>
      <c r="J634" s="15"/>
      <c r="K634" s="6"/>
      <c r="L634" s="40"/>
      <c r="M634" s="25"/>
      <c r="N634" s="5"/>
      <c r="O634" s="5"/>
      <c r="P634" s="46"/>
      <c r="Q634" s="9"/>
      <c r="R634" s="26"/>
      <c r="S634" s="46"/>
      <c r="U634"/>
      <c r="V634"/>
      <c r="W634"/>
      <c r="X634"/>
    </row>
    <row r="635" spans="1:24" s="29" customFormat="1" ht="14.25">
      <c r="A635" s="15"/>
      <c r="B635" s="16"/>
      <c r="C635" s="16"/>
      <c r="D635" s="18"/>
      <c r="E635" s="5"/>
      <c r="F635" s="39"/>
      <c r="G635" s="40"/>
      <c r="H635" s="15"/>
      <c r="I635" s="15"/>
      <c r="J635" s="15"/>
      <c r="K635" s="6"/>
      <c r="L635" s="40"/>
      <c r="M635" s="25"/>
      <c r="N635" s="5"/>
      <c r="O635" s="5"/>
      <c r="P635" s="46"/>
      <c r="Q635" s="9"/>
      <c r="R635" s="26"/>
      <c r="S635" s="46"/>
      <c r="U635"/>
      <c r="V635"/>
      <c r="W635"/>
      <c r="X635"/>
    </row>
    <row r="636" spans="1:24" s="29" customFormat="1" ht="14.25">
      <c r="A636" s="15"/>
      <c r="B636" s="16"/>
      <c r="C636" s="16"/>
      <c r="D636" s="18"/>
      <c r="E636" s="5"/>
      <c r="F636" s="39"/>
      <c r="G636" s="40"/>
      <c r="H636" s="15"/>
      <c r="I636" s="15"/>
      <c r="J636" s="15"/>
      <c r="K636" s="6"/>
      <c r="L636" s="40"/>
      <c r="M636" s="25"/>
      <c r="N636" s="5"/>
      <c r="O636" s="5"/>
      <c r="P636" s="46"/>
      <c r="Q636" s="9"/>
      <c r="R636" s="26"/>
      <c r="S636" s="46"/>
      <c r="U636"/>
      <c r="V636"/>
      <c r="W636"/>
      <c r="X636"/>
    </row>
    <row r="637" spans="1:24" s="29" customFormat="1" ht="14.25">
      <c r="A637" s="15"/>
      <c r="B637" s="16"/>
      <c r="C637" s="16"/>
      <c r="D637" s="18"/>
      <c r="E637" s="5"/>
      <c r="F637" s="39"/>
      <c r="G637" s="40"/>
      <c r="H637" s="15"/>
      <c r="I637" s="15"/>
      <c r="J637" s="15"/>
      <c r="K637" s="6"/>
      <c r="L637" s="40"/>
      <c r="M637" s="25"/>
      <c r="N637" s="5"/>
      <c r="O637" s="5"/>
      <c r="P637" s="46"/>
      <c r="Q637" s="9"/>
      <c r="R637" s="26"/>
      <c r="S637" s="46"/>
      <c r="U637"/>
      <c r="V637"/>
      <c r="W637"/>
      <c r="X637"/>
    </row>
    <row r="638" spans="1:24" s="29" customFormat="1" ht="14.25">
      <c r="A638" s="15"/>
      <c r="B638" s="16"/>
      <c r="C638" s="16"/>
      <c r="D638" s="18"/>
      <c r="E638" s="5"/>
      <c r="F638" s="39"/>
      <c r="G638" s="40"/>
      <c r="H638" s="15"/>
      <c r="I638" s="15"/>
      <c r="J638" s="15"/>
      <c r="K638" s="6"/>
      <c r="L638" s="40"/>
      <c r="M638" s="25"/>
      <c r="N638" s="5"/>
      <c r="O638" s="5"/>
      <c r="P638" s="46"/>
      <c r="Q638" s="9"/>
      <c r="R638" s="26"/>
      <c r="S638" s="46"/>
      <c r="U638"/>
      <c r="V638"/>
      <c r="W638"/>
      <c r="X638"/>
    </row>
    <row r="639" spans="1:24" s="29" customFormat="1" ht="14.25">
      <c r="A639" s="15"/>
      <c r="B639" s="16"/>
      <c r="C639" s="16"/>
      <c r="D639" s="18"/>
      <c r="E639" s="5"/>
      <c r="F639" s="39"/>
      <c r="G639" s="40"/>
      <c r="H639" s="15"/>
      <c r="I639" s="15"/>
      <c r="J639" s="15"/>
      <c r="K639" s="6"/>
      <c r="L639" s="40"/>
      <c r="M639" s="25"/>
      <c r="N639" s="5"/>
      <c r="O639" s="5"/>
      <c r="P639" s="46"/>
      <c r="Q639" s="9"/>
      <c r="R639" s="26"/>
      <c r="S639" s="46"/>
      <c r="U639"/>
      <c r="V639"/>
      <c r="W639"/>
      <c r="X639"/>
    </row>
    <row r="640" spans="1:24" s="29" customFormat="1" ht="14.25">
      <c r="A640" s="15"/>
      <c r="B640" s="16"/>
      <c r="C640" s="16"/>
      <c r="D640" s="18"/>
      <c r="E640" s="5"/>
      <c r="F640" s="39"/>
      <c r="G640" s="40"/>
      <c r="H640" s="15"/>
      <c r="I640" s="15"/>
      <c r="J640" s="15"/>
      <c r="K640" s="6"/>
      <c r="L640" s="40"/>
      <c r="M640" s="25"/>
      <c r="N640" s="5"/>
      <c r="O640" s="5"/>
      <c r="P640" s="46"/>
      <c r="Q640" s="9"/>
      <c r="R640" s="26"/>
      <c r="S640" s="46"/>
      <c r="U640"/>
      <c r="V640"/>
      <c r="W640"/>
      <c r="X640"/>
    </row>
    <row r="641" spans="1:24" s="29" customFormat="1" ht="14.25">
      <c r="A641" s="15"/>
      <c r="B641" s="16"/>
      <c r="C641" s="16"/>
      <c r="D641" s="18"/>
      <c r="E641" s="5"/>
      <c r="F641" s="39"/>
      <c r="G641" s="40"/>
      <c r="H641" s="15"/>
      <c r="I641" s="15"/>
      <c r="J641" s="15"/>
      <c r="K641" s="6"/>
      <c r="L641" s="40"/>
      <c r="M641" s="25"/>
      <c r="N641" s="5"/>
      <c r="O641" s="5"/>
      <c r="P641" s="46"/>
      <c r="Q641" s="9"/>
      <c r="R641" s="26"/>
      <c r="S641" s="46"/>
      <c r="U641"/>
      <c r="V641"/>
      <c r="W641"/>
      <c r="X641"/>
    </row>
    <row r="642" spans="1:24" s="29" customFormat="1" ht="14.25">
      <c r="A642" s="15"/>
      <c r="B642" s="16"/>
      <c r="C642" s="16"/>
      <c r="D642" s="18"/>
      <c r="E642" s="5"/>
      <c r="F642" s="39"/>
      <c r="G642" s="40"/>
      <c r="H642" s="15"/>
      <c r="I642" s="15"/>
      <c r="J642" s="15"/>
      <c r="K642" s="6"/>
      <c r="L642" s="40"/>
      <c r="M642" s="25"/>
      <c r="N642" s="5"/>
      <c r="O642" s="5"/>
      <c r="P642" s="46"/>
      <c r="Q642" s="9"/>
      <c r="R642" s="26"/>
      <c r="S642" s="46"/>
      <c r="U642"/>
      <c r="V642"/>
      <c r="W642"/>
      <c r="X642"/>
    </row>
    <row r="643" spans="1:24" s="29" customFormat="1" ht="14.25">
      <c r="A643" s="15"/>
      <c r="B643" s="16"/>
      <c r="C643" s="16"/>
      <c r="D643" s="18"/>
      <c r="E643" s="5"/>
      <c r="F643" s="39"/>
      <c r="G643" s="40"/>
      <c r="H643" s="15"/>
      <c r="I643" s="15"/>
      <c r="J643" s="15"/>
      <c r="K643" s="6"/>
      <c r="L643" s="40"/>
      <c r="M643" s="25"/>
      <c r="N643" s="5"/>
      <c r="O643" s="5"/>
      <c r="P643" s="46"/>
      <c r="Q643" s="9"/>
      <c r="R643" s="26"/>
      <c r="S643" s="46"/>
      <c r="U643"/>
      <c r="V643"/>
      <c r="W643"/>
      <c r="X643"/>
    </row>
    <row r="644" spans="1:24" s="29" customFormat="1" ht="14.25">
      <c r="A644" s="15"/>
      <c r="B644" s="16"/>
      <c r="C644" s="16"/>
      <c r="D644" s="18"/>
      <c r="E644" s="5"/>
      <c r="F644" s="39"/>
      <c r="G644" s="40"/>
      <c r="H644" s="15"/>
      <c r="I644" s="15"/>
      <c r="J644" s="15"/>
      <c r="K644" s="6"/>
      <c r="L644" s="40"/>
      <c r="M644" s="25"/>
      <c r="N644" s="5"/>
      <c r="O644" s="5"/>
      <c r="P644" s="46"/>
      <c r="Q644" s="9"/>
      <c r="R644" s="26"/>
      <c r="S644" s="46"/>
      <c r="U644"/>
      <c r="V644"/>
      <c r="W644"/>
      <c r="X644"/>
    </row>
    <row r="645" spans="1:24" s="29" customFormat="1" ht="14.25">
      <c r="A645" s="15"/>
      <c r="B645" s="16"/>
      <c r="C645" s="16"/>
      <c r="D645" s="18"/>
      <c r="E645" s="5"/>
      <c r="F645" s="39"/>
      <c r="G645" s="40"/>
      <c r="H645" s="15"/>
      <c r="I645" s="15"/>
      <c r="J645" s="15"/>
      <c r="K645" s="6"/>
      <c r="L645" s="40"/>
      <c r="M645" s="25"/>
      <c r="N645" s="5"/>
      <c r="O645" s="5"/>
      <c r="P645" s="46"/>
      <c r="Q645" s="9"/>
      <c r="R645" s="26"/>
      <c r="S645" s="46"/>
      <c r="U645"/>
      <c r="V645"/>
      <c r="W645"/>
      <c r="X645"/>
    </row>
    <row r="646" spans="1:24" s="29" customFormat="1" ht="14.25">
      <c r="A646" s="15"/>
      <c r="B646" s="16"/>
      <c r="C646" s="16"/>
      <c r="D646" s="18"/>
      <c r="E646" s="5"/>
      <c r="F646" s="39"/>
      <c r="G646" s="40"/>
      <c r="H646" s="15"/>
      <c r="I646" s="15"/>
      <c r="J646" s="15"/>
      <c r="K646" s="6"/>
      <c r="L646" s="40"/>
      <c r="M646" s="25"/>
      <c r="N646" s="5"/>
      <c r="O646" s="5"/>
      <c r="P646" s="46"/>
      <c r="Q646" s="9"/>
      <c r="R646" s="26"/>
      <c r="S646" s="46"/>
      <c r="U646"/>
      <c r="V646"/>
      <c r="W646"/>
      <c r="X646"/>
    </row>
    <row r="647" spans="1:24" s="29" customFormat="1" ht="14.25">
      <c r="A647" s="15"/>
      <c r="B647" s="16"/>
      <c r="C647" s="16"/>
      <c r="D647" s="18"/>
      <c r="E647" s="5"/>
      <c r="F647" s="39"/>
      <c r="G647" s="40"/>
      <c r="H647" s="15"/>
      <c r="I647" s="15"/>
      <c r="J647" s="15"/>
      <c r="K647" s="6"/>
      <c r="L647" s="40"/>
      <c r="M647" s="25"/>
      <c r="N647" s="5"/>
      <c r="O647" s="5"/>
      <c r="P647" s="46"/>
      <c r="Q647" s="9"/>
      <c r="R647" s="26"/>
      <c r="S647" s="46"/>
      <c r="U647"/>
      <c r="V647"/>
      <c r="W647"/>
      <c r="X647"/>
    </row>
    <row r="648" spans="1:24" s="29" customFormat="1" ht="14.25">
      <c r="A648" s="15"/>
      <c r="B648" s="16"/>
      <c r="C648" s="16"/>
      <c r="D648" s="18"/>
      <c r="E648" s="5"/>
      <c r="F648" s="39"/>
      <c r="G648" s="40"/>
      <c r="H648" s="15"/>
      <c r="I648" s="15"/>
      <c r="J648" s="15"/>
      <c r="K648" s="6"/>
      <c r="L648" s="40"/>
      <c r="M648" s="25"/>
      <c r="N648" s="5"/>
      <c r="O648" s="5"/>
      <c r="P648" s="46"/>
      <c r="Q648" s="9"/>
      <c r="R648" s="26"/>
      <c r="S648" s="46"/>
      <c r="U648"/>
      <c r="V648"/>
      <c r="W648"/>
      <c r="X648"/>
    </row>
    <row r="649" spans="1:24" s="29" customFormat="1" ht="14.25">
      <c r="A649" s="15"/>
      <c r="B649" s="16"/>
      <c r="C649" s="16"/>
      <c r="D649" s="18"/>
      <c r="E649" s="5"/>
      <c r="F649" s="39"/>
      <c r="G649" s="40"/>
      <c r="H649" s="15"/>
      <c r="I649" s="15"/>
      <c r="J649" s="15"/>
      <c r="K649" s="6"/>
      <c r="L649" s="40"/>
      <c r="M649" s="25"/>
      <c r="N649" s="5"/>
      <c r="O649" s="5"/>
      <c r="P649" s="46"/>
      <c r="Q649" s="9"/>
      <c r="R649" s="26"/>
      <c r="S649" s="46"/>
      <c r="U649"/>
      <c r="V649"/>
      <c r="W649"/>
      <c r="X649"/>
    </row>
    <row r="650" spans="1:24" s="29" customFormat="1" ht="14.25">
      <c r="A650" s="15"/>
      <c r="B650" s="16"/>
      <c r="C650" s="16"/>
      <c r="D650" s="18"/>
      <c r="E650" s="5"/>
      <c r="F650" s="39"/>
      <c r="G650" s="40"/>
      <c r="H650" s="15"/>
      <c r="I650" s="15"/>
      <c r="J650" s="15"/>
      <c r="K650" s="6"/>
      <c r="L650" s="40"/>
      <c r="M650" s="25"/>
      <c r="N650" s="5"/>
      <c r="O650" s="5"/>
      <c r="P650" s="46"/>
      <c r="Q650" s="9"/>
      <c r="R650" s="26"/>
      <c r="S650" s="46"/>
      <c r="U650"/>
      <c r="V650"/>
      <c r="W650"/>
      <c r="X650"/>
    </row>
    <row r="651" spans="1:24" s="29" customFormat="1" ht="14.25">
      <c r="A651" s="15"/>
      <c r="B651" s="16"/>
      <c r="C651" s="16"/>
      <c r="D651" s="18"/>
      <c r="E651" s="5"/>
      <c r="F651" s="39"/>
      <c r="G651" s="40"/>
      <c r="H651" s="15"/>
      <c r="I651" s="15"/>
      <c r="J651" s="15"/>
      <c r="K651" s="6"/>
      <c r="L651" s="40"/>
      <c r="M651" s="25"/>
      <c r="N651" s="5"/>
      <c r="O651" s="5"/>
      <c r="P651" s="46"/>
      <c r="Q651" s="9"/>
      <c r="R651" s="26"/>
      <c r="S651" s="46"/>
      <c r="U651"/>
      <c r="V651"/>
      <c r="W651"/>
      <c r="X651"/>
    </row>
    <row r="652" spans="1:24" s="29" customFormat="1" ht="14.25">
      <c r="A652" s="15"/>
      <c r="B652" s="16"/>
      <c r="C652" s="16"/>
      <c r="D652" s="18"/>
      <c r="E652" s="5"/>
      <c r="F652" s="39"/>
      <c r="G652" s="40"/>
      <c r="H652" s="15"/>
      <c r="I652" s="15"/>
      <c r="J652" s="15"/>
      <c r="K652" s="6"/>
      <c r="L652" s="40"/>
      <c r="M652" s="25"/>
      <c r="N652" s="5"/>
      <c r="O652" s="5"/>
      <c r="P652" s="46"/>
      <c r="Q652" s="9"/>
      <c r="R652" s="26"/>
      <c r="S652" s="46"/>
      <c r="U652"/>
      <c r="V652"/>
      <c r="W652"/>
      <c r="X652"/>
    </row>
    <row r="653" spans="1:24" s="29" customFormat="1" ht="14.25">
      <c r="A653" s="15"/>
      <c r="B653" s="16"/>
      <c r="C653" s="16"/>
      <c r="D653" s="18"/>
      <c r="E653" s="5"/>
      <c r="F653" s="39"/>
      <c r="G653" s="40"/>
      <c r="H653" s="15"/>
      <c r="I653" s="15"/>
      <c r="J653" s="15"/>
      <c r="K653" s="6"/>
      <c r="L653" s="40"/>
      <c r="M653" s="25"/>
      <c r="N653" s="5"/>
      <c r="O653" s="5"/>
      <c r="P653" s="46"/>
      <c r="Q653" s="9"/>
      <c r="R653" s="26"/>
      <c r="S653" s="46"/>
      <c r="U653"/>
      <c r="V653"/>
      <c r="W653"/>
      <c r="X653"/>
    </row>
    <row r="654" spans="1:24" s="29" customFormat="1" ht="14.25">
      <c r="A654" s="15"/>
      <c r="B654" s="16"/>
      <c r="C654" s="16"/>
      <c r="D654" s="18"/>
      <c r="E654" s="5"/>
      <c r="F654" s="39"/>
      <c r="G654" s="40"/>
      <c r="H654" s="15"/>
      <c r="I654" s="15"/>
      <c r="J654" s="15"/>
      <c r="K654" s="6"/>
      <c r="L654" s="40"/>
      <c r="M654" s="25"/>
      <c r="N654" s="5"/>
      <c r="O654" s="5"/>
      <c r="P654" s="46"/>
      <c r="Q654" s="9"/>
      <c r="R654" s="26"/>
      <c r="S654" s="46"/>
      <c r="U654"/>
      <c r="V654"/>
      <c r="W654"/>
      <c r="X654"/>
    </row>
    <row r="655" spans="1:24" s="29" customFormat="1" ht="14.25">
      <c r="A655" s="15"/>
      <c r="B655" s="16"/>
      <c r="C655" s="16"/>
      <c r="D655" s="18"/>
      <c r="E655" s="5"/>
      <c r="F655" s="39"/>
      <c r="G655" s="40"/>
      <c r="H655" s="15"/>
      <c r="I655" s="15"/>
      <c r="J655" s="15"/>
      <c r="K655" s="6"/>
      <c r="L655" s="40"/>
      <c r="M655" s="25"/>
      <c r="N655" s="5"/>
      <c r="O655" s="5"/>
      <c r="P655" s="46"/>
      <c r="Q655" s="9"/>
      <c r="R655" s="26"/>
      <c r="S655" s="46"/>
      <c r="U655"/>
      <c r="V655"/>
      <c r="W655"/>
      <c r="X655"/>
    </row>
    <row r="656" spans="1:24" s="29" customFormat="1" ht="14.25">
      <c r="A656" s="15"/>
      <c r="B656" s="16"/>
      <c r="C656" s="16"/>
      <c r="D656" s="18"/>
      <c r="E656" s="5"/>
      <c r="F656" s="39"/>
      <c r="G656" s="40"/>
      <c r="H656" s="15"/>
      <c r="I656" s="15"/>
      <c r="J656" s="15"/>
      <c r="K656" s="6"/>
      <c r="L656" s="40"/>
      <c r="M656" s="25"/>
      <c r="N656" s="5"/>
      <c r="O656" s="5"/>
      <c r="P656" s="46"/>
      <c r="Q656" s="9"/>
      <c r="R656" s="26"/>
      <c r="S656" s="46"/>
      <c r="U656"/>
      <c r="V656"/>
      <c r="W656"/>
      <c r="X656"/>
    </row>
    <row r="657" spans="1:24" s="29" customFormat="1" ht="14.25">
      <c r="A657" s="15"/>
      <c r="B657" s="16"/>
      <c r="C657" s="16"/>
      <c r="D657" s="18"/>
      <c r="E657" s="5"/>
      <c r="F657" s="39"/>
      <c r="G657" s="40"/>
      <c r="H657" s="15"/>
      <c r="I657" s="15"/>
      <c r="J657" s="15"/>
      <c r="K657" s="6"/>
      <c r="L657" s="40"/>
      <c r="M657" s="25"/>
      <c r="N657" s="5"/>
      <c r="O657" s="5"/>
      <c r="P657" s="46"/>
      <c r="Q657" s="9"/>
      <c r="R657" s="26"/>
      <c r="S657" s="46"/>
      <c r="U657"/>
      <c r="V657"/>
      <c r="W657"/>
      <c r="X657"/>
    </row>
    <row r="658" spans="1:24" s="29" customFormat="1" ht="75">
      <c r="A658" s="15"/>
      <c r="B658" s="16"/>
      <c r="C658" s="16"/>
      <c r="D658" s="18"/>
      <c r="E658" s="5"/>
      <c r="F658" s="41" t="s">
        <v>58</v>
      </c>
      <c r="G658" s="42" t="s">
        <v>60</v>
      </c>
      <c r="H658" s="15"/>
      <c r="I658" s="11" t="s">
        <v>67</v>
      </c>
      <c r="J658" s="15"/>
      <c r="K658" s="41" t="s">
        <v>68</v>
      </c>
      <c r="L658" s="44" t="s">
        <v>70</v>
      </c>
      <c r="M658" s="25"/>
      <c r="N658" s="5"/>
      <c r="O658" s="5"/>
      <c r="P658" s="46"/>
      <c r="Q658" s="9"/>
      <c r="R658" s="26"/>
      <c r="S658" s="46"/>
      <c r="U658"/>
      <c r="V658"/>
      <c r="W658"/>
      <c r="X658"/>
    </row>
    <row r="659" spans="1:24" s="29" customFormat="1" ht="14.25">
      <c r="A659" s="15"/>
      <c r="B659" s="16"/>
      <c r="C659" s="16"/>
      <c r="D659" s="18"/>
      <c r="E659" s="5"/>
      <c r="F659" s="1"/>
      <c r="G659" s="10" t="s">
        <v>61</v>
      </c>
      <c r="H659" s="15"/>
      <c r="I659" s="3"/>
      <c r="J659" s="15"/>
      <c r="K659" s="1"/>
      <c r="L659" s="10" t="s">
        <v>61</v>
      </c>
      <c r="M659" s="25"/>
      <c r="N659" s="5"/>
      <c r="O659" s="5"/>
      <c r="P659" s="46"/>
      <c r="Q659" s="9"/>
      <c r="R659" s="26"/>
      <c r="S659" s="46"/>
      <c r="U659"/>
      <c r="V659"/>
      <c r="W659"/>
      <c r="X659"/>
    </row>
    <row r="660" spans="1:24" s="29" customFormat="1" ht="14.25">
      <c r="A660" s="15"/>
      <c r="B660" s="16"/>
      <c r="C660" s="16"/>
      <c r="D660" s="18"/>
      <c r="E660" s="5"/>
      <c r="F660" s="1"/>
      <c r="G660" s="10" t="s">
        <v>62</v>
      </c>
      <c r="H660" s="15"/>
      <c r="I660" s="3"/>
      <c r="J660" s="15"/>
      <c r="K660" s="1"/>
      <c r="L660" s="10" t="s">
        <v>62</v>
      </c>
      <c r="M660" s="25"/>
      <c r="N660" s="5"/>
      <c r="O660" s="5"/>
      <c r="P660" s="46"/>
      <c r="Q660" s="9"/>
      <c r="R660" s="26"/>
      <c r="S660" s="46"/>
      <c r="U660"/>
      <c r="V660"/>
      <c r="W660"/>
      <c r="X660"/>
    </row>
    <row r="661" spans="1:24" s="29" customFormat="1" ht="14.25">
      <c r="A661" s="15"/>
      <c r="B661" s="16"/>
      <c r="C661" s="16"/>
      <c r="D661" s="18"/>
      <c r="E661" s="5"/>
      <c r="F661" s="1"/>
      <c r="G661" s="10" t="s">
        <v>63</v>
      </c>
      <c r="H661" s="15"/>
      <c r="I661" s="3"/>
      <c r="J661" s="15"/>
      <c r="K661" s="1"/>
      <c r="L661" s="10" t="s">
        <v>63</v>
      </c>
      <c r="M661" s="25"/>
      <c r="N661" s="5"/>
      <c r="O661" s="5"/>
      <c r="P661" s="46"/>
      <c r="Q661" s="9"/>
      <c r="R661" s="26"/>
      <c r="S661" s="46"/>
      <c r="U661"/>
      <c r="V661"/>
      <c r="W661"/>
      <c r="X661"/>
    </row>
    <row r="662" spans="1:24" s="29" customFormat="1" ht="14.25">
      <c r="A662" s="15"/>
      <c r="B662" s="16"/>
      <c r="C662" s="16"/>
      <c r="D662" s="18"/>
      <c r="E662" s="5"/>
      <c r="F662" s="1"/>
      <c r="G662" s="10" t="s">
        <v>64</v>
      </c>
      <c r="H662" s="15"/>
      <c r="I662" s="3"/>
      <c r="J662" s="15"/>
      <c r="K662" s="1"/>
      <c r="L662" s="10" t="s">
        <v>64</v>
      </c>
      <c r="M662" s="25"/>
      <c r="N662" s="5"/>
      <c r="O662" s="5"/>
      <c r="P662" s="46"/>
      <c r="Q662" s="9"/>
      <c r="R662" s="26"/>
      <c r="S662" s="46"/>
      <c r="U662"/>
      <c r="V662"/>
      <c r="W662"/>
      <c r="X662"/>
    </row>
    <row r="663" spans="1:24" s="29" customFormat="1" ht="14.25">
      <c r="A663" s="15"/>
      <c r="B663" s="16"/>
      <c r="C663" s="16"/>
      <c r="D663" s="18"/>
      <c r="E663" s="5"/>
      <c r="F663" s="1"/>
      <c r="G663" s="10" t="s">
        <v>65</v>
      </c>
      <c r="H663" s="15"/>
      <c r="I663" s="3"/>
      <c r="J663" s="15"/>
      <c r="K663" s="1"/>
      <c r="L663" s="10" t="s">
        <v>65</v>
      </c>
      <c r="M663" s="25"/>
      <c r="N663" s="5"/>
      <c r="O663" s="5"/>
      <c r="P663" s="46"/>
      <c r="Q663" s="9"/>
      <c r="R663" s="26"/>
      <c r="S663" s="46"/>
      <c r="U663"/>
      <c r="V663"/>
      <c r="W663"/>
      <c r="X663"/>
    </row>
    <row r="664" spans="1:24" s="29" customFormat="1" ht="14.25">
      <c r="A664" s="15"/>
      <c r="B664" s="16"/>
      <c r="C664" s="16"/>
      <c r="D664" s="18"/>
      <c r="E664" s="5"/>
      <c r="F664" s="1"/>
      <c r="G664" s="43"/>
      <c r="H664" s="15"/>
      <c r="I664" s="3"/>
      <c r="J664" s="15"/>
      <c r="K664" s="1"/>
      <c r="L664" s="1"/>
      <c r="M664" s="25"/>
      <c r="N664" s="5"/>
      <c r="O664" s="5"/>
      <c r="P664" s="46"/>
      <c r="Q664" s="9"/>
      <c r="R664" s="26"/>
      <c r="S664" s="46"/>
      <c r="U664"/>
      <c r="V664"/>
      <c r="W664"/>
      <c r="X664"/>
    </row>
    <row r="665" spans="1:24" s="29" customFormat="1" ht="14.25">
      <c r="A665" s="15"/>
      <c r="B665" s="16"/>
      <c r="C665" s="16"/>
      <c r="D665" s="18"/>
      <c r="E665" s="5"/>
      <c r="F665" s="1"/>
      <c r="G665" s="43"/>
      <c r="H665" s="15"/>
      <c r="I665" s="3"/>
      <c r="J665" s="15"/>
      <c r="K665" s="1"/>
      <c r="L665" s="1"/>
      <c r="M665" s="25"/>
      <c r="N665" s="5"/>
      <c r="O665" s="5"/>
      <c r="P665" s="46"/>
      <c r="Q665" s="9"/>
      <c r="R665" s="26"/>
      <c r="S665" s="46"/>
      <c r="U665"/>
      <c r="V665"/>
      <c r="W665"/>
      <c r="X665"/>
    </row>
    <row r="666" spans="1:24" s="29" customFormat="1" ht="14.25">
      <c r="A666" s="15"/>
      <c r="B666" s="16"/>
      <c r="C666" s="16"/>
      <c r="D666" s="18"/>
      <c r="E666" s="15"/>
      <c r="F666" s="1"/>
      <c r="G666" s="43"/>
      <c r="H666" s="15"/>
      <c r="I666" s="3"/>
      <c r="J666" s="15"/>
      <c r="K666" s="1"/>
      <c r="L666" s="1"/>
      <c r="M666" s="25"/>
      <c r="N666" s="5"/>
      <c r="O666" s="5"/>
      <c r="P666" s="46"/>
      <c r="Q666" s="9"/>
      <c r="R666" s="26"/>
      <c r="S666" s="46"/>
      <c r="U666"/>
      <c r="V666"/>
      <c r="W666"/>
      <c r="X666"/>
    </row>
    <row r="667" spans="1:24" s="29" customFormat="1" ht="120">
      <c r="A667" s="2" t="s">
        <v>0</v>
      </c>
      <c r="B667" s="11" t="s">
        <v>2</v>
      </c>
      <c r="C667" s="12" t="s">
        <v>3</v>
      </c>
      <c r="D667" s="13" t="s">
        <v>7</v>
      </c>
      <c r="E667" s="4" t="s">
        <v>1</v>
      </c>
      <c r="F667" s="1"/>
      <c r="G667" s="43"/>
      <c r="H667" s="11" t="s">
        <v>8</v>
      </c>
      <c r="I667" s="3"/>
      <c r="J667" s="11" t="s">
        <v>9</v>
      </c>
      <c r="K667" s="1"/>
      <c r="L667" s="1"/>
      <c r="M667" s="34" t="s">
        <v>10</v>
      </c>
      <c r="N667" s="11" t="s">
        <v>11</v>
      </c>
      <c r="O667" s="12" t="s">
        <v>12</v>
      </c>
      <c r="P667" s="12" t="s">
        <v>4</v>
      </c>
      <c r="Q667" s="12" t="s">
        <v>5</v>
      </c>
      <c r="R667" s="26" t="s">
        <v>6</v>
      </c>
      <c r="S667" s="12" t="s">
        <v>30</v>
      </c>
      <c r="U667"/>
      <c r="V667"/>
      <c r="W667"/>
      <c r="X667"/>
    </row>
    <row r="668" spans="5:18" ht="14.25">
      <c r="E668" s="10" t="s">
        <v>13</v>
      </c>
      <c r="R668" s="26"/>
    </row>
    <row r="669" spans="5:18" ht="14.25">
      <c r="E669" s="10" t="s">
        <v>14</v>
      </c>
      <c r="R669" s="26"/>
    </row>
    <row r="670" spans="5:18" ht="14.25">
      <c r="E670" s="10" t="s">
        <v>15</v>
      </c>
      <c r="R670" s="26"/>
    </row>
    <row r="671" spans="5:18" ht="14.25">
      <c r="E671" s="10" t="s">
        <v>16</v>
      </c>
      <c r="R671" s="26"/>
    </row>
    <row r="672" spans="5:18" ht="14.25">
      <c r="E672" s="10" t="s">
        <v>17</v>
      </c>
      <c r="R672" s="26"/>
    </row>
    <row r="673" spans="5:18" ht="14.25">
      <c r="E673" s="10" t="s">
        <v>43</v>
      </c>
      <c r="R673" s="26"/>
    </row>
    <row r="674" spans="5:18" ht="14.25">
      <c r="E674" s="10" t="s">
        <v>18</v>
      </c>
      <c r="R674" s="26"/>
    </row>
    <row r="675" spans="5:18" ht="14.25">
      <c r="E675" s="10" t="s">
        <v>19</v>
      </c>
      <c r="R675" s="26"/>
    </row>
    <row r="676" spans="5:18" ht="14.25">
      <c r="E676" s="10" t="s">
        <v>20</v>
      </c>
      <c r="R676" s="26"/>
    </row>
    <row r="677" spans="5:18" ht="14.25">
      <c r="E677" s="10" t="s">
        <v>21</v>
      </c>
      <c r="R677" s="26"/>
    </row>
    <row r="678" ht="12.75">
      <c r="E678" s="10" t="s">
        <v>22</v>
      </c>
    </row>
    <row r="679" ht="12.75">
      <c r="E679" s="10" t="s">
        <v>23</v>
      </c>
    </row>
    <row r="680" ht="12.75">
      <c r="E680" s="10" t="s">
        <v>24</v>
      </c>
    </row>
    <row r="681" ht="12.75">
      <c r="E681" s="10" t="s">
        <v>25</v>
      </c>
    </row>
    <row r="682" ht="12.75">
      <c r="E682" s="10" t="s">
        <v>26</v>
      </c>
    </row>
    <row r="683" ht="12.75">
      <c r="E683" s="10" t="s">
        <v>27</v>
      </c>
    </row>
    <row r="684" spans="1:24" s="1" customFormat="1" ht="12.75">
      <c r="A684" s="3"/>
      <c r="B684" s="3"/>
      <c r="C684" s="3"/>
      <c r="D684"/>
      <c r="E684" s="10" t="s">
        <v>28</v>
      </c>
      <c r="G684" s="43"/>
      <c r="H684" s="3"/>
      <c r="I684" s="3"/>
      <c r="J684" s="49"/>
      <c r="M684" s="35"/>
      <c r="N684" s="3"/>
      <c r="O684" s="29"/>
      <c r="P684"/>
      <c r="Q684"/>
      <c r="R684"/>
      <c r="S684"/>
      <c r="T684" s="29"/>
      <c r="U684"/>
      <c r="V684"/>
      <c r="W684"/>
      <c r="X684"/>
    </row>
    <row r="685" spans="1:24" s="1" customFormat="1" ht="12.75">
      <c r="A685" s="3"/>
      <c r="B685" s="3"/>
      <c r="C685" s="3"/>
      <c r="D685"/>
      <c r="E685" s="10" t="s">
        <v>29</v>
      </c>
      <c r="G685" s="43"/>
      <c r="H685" s="3"/>
      <c r="I685" s="3"/>
      <c r="J685" s="49"/>
      <c r="M685" s="35"/>
      <c r="N685" s="3"/>
      <c r="O685" s="29"/>
      <c r="P685"/>
      <c r="Q685"/>
      <c r="R685"/>
      <c r="S685"/>
      <c r="T685" s="29"/>
      <c r="U685"/>
      <c r="V685"/>
      <c r="W685"/>
      <c r="X685"/>
    </row>
  </sheetData>
  <sheetProtection/>
  <autoFilter ref="O1:O685"/>
  <mergeCells count="1">
    <mergeCell ref="U127:V127"/>
  </mergeCells>
  <dataValidations count="10">
    <dataValidation type="list" allowBlank="1" showInputMessage="1" showErrorMessage="1" error="valore non consentito - selezionare valore da menu a tendina" sqref="L325:L326 L311 L320 L329">
      <formula1>$G$660:$G$664</formula1>
    </dataValidation>
    <dataValidation type="list" allowBlank="1" showInputMessage="1" showErrorMessage="1" error="valore non consentito - selezionare valore da menu a tendina" sqref="G329:H329">
      <formula1>$F$660:$F$664</formula1>
    </dataValidation>
    <dataValidation type="list" allowBlank="1" showInputMessage="1" showErrorMessage="1" error="valore non consentito - selezionare valore da menu a tendina" sqref="E346:E666 E2:E327">
      <formula1>$E$668:$E$685</formula1>
    </dataValidation>
    <dataValidation type="textLength" operator="equal" allowBlank="1" showInputMessage="1" showErrorMessage="1" error="è previsto un codice di 10 caratteri" sqref="A253:A255 A346:A65536 A274 A297:A320 A323 A340 A7:A9 A19 A32 A61:A65 A82 A93:A94 A96:A97 A204:A249 A257:A272 A276:A285 A289:A295 A129 A131:A202 A1:A3 A5 A11:A17 A22:A24 A43:A59 A71:A72 A74:A75 A80 A86:A91 A99:A106 A122:A126">
      <formula1>10</formula1>
    </dataValidation>
    <dataValidation type="list" allowBlank="1" showInputMessage="1" showErrorMessage="1" error="valore non consentito - selezionare valore da menu a tendina" sqref="L176:L178 L2:L174 L330:L657 L180:L328">
      <formula1>$G$659:$G$663</formula1>
    </dataValidation>
    <dataValidation type="list" allowBlank="1" showInputMessage="1" showErrorMessage="1" error="valore non consentito - selezionare valore da menu a tendina" sqref="H171 G107:G328 H119:H144 G45:H45 G330:H657 H255 H240 H246 H114:H117 H148:H150 M246 M240 M255 M248:M252 H152 H248:H252 H301:H310 H296:H299 H312:H313 H315:H319 H321:H324 H327:H328 G2:H23 H24:H40 H42:H74 G24:G74 H107:H112 G75:H106">
      <formula1>$F$659:$F$663</formula1>
    </dataValidation>
    <dataValidation type="textLength" operator="lessThanOrEqual" allowBlank="1" showInputMessage="1" showErrorMessage="1" error="la descrizione non può superare i 250 caratteri&#10;" sqref="O176:O178 N179:O179 K179:L179 J176:J666 O180:O666 O2:O174 J2:J174">
      <formula1>250</formula1>
    </dataValidation>
    <dataValidation type="textLength" allowBlank="1" showInputMessage="1" showErrorMessage="1" error="lunghezze ammesse 11 o 16 caratteri&#10;" sqref="O43:O45 J43:J45 M176:M182 M198:M206 M244 M184:M196 M330:M666 H176:H182 H184:H196 H198:H206 H244 H246:H666 H208:H242 M208:M242 M246:M328 H2:H174 M2:M174">
      <formula1>11</formula1>
      <formula2>16</formula2>
    </dataValidation>
    <dataValidation type="textLength" operator="lessThanOrEqual" allowBlank="1" showInputMessage="1" showErrorMessage="1" error="descrizione troppo lunga (max 250 car)" sqref="J95 J175:O175 J67 O201 J201 H175 J54:J56 O56 J72 D94:D666 J106 J122:J124 J129 J44:J45 J47:J48 O44:O45 O47 O94:O95 J90 J92:J93 O92 D2:D92">
      <formula1>250</formula1>
    </dataValidation>
    <dataValidation type="list" allowBlank="1" showInputMessage="1" showErrorMessage="1" error="valore non consentito - selezionare valore da menu a tendina" sqref="E328:E345">
      <formula1>$E$669:$E$686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10" r:id="rId2"/>
  <ignoredErrors>
    <ignoredError sqref="B89 B106 B91:B9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X6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2" sqref="M2"/>
    </sheetView>
  </sheetViews>
  <sheetFormatPr defaultColWidth="9.140625" defaultRowHeight="12.75"/>
  <cols>
    <col min="1" max="1" width="14.57421875" style="3" bestFit="1" customWidth="1"/>
    <col min="2" max="2" width="11.57421875" style="3" hidden="1" customWidth="1"/>
    <col min="3" max="3" width="16.140625" style="3" hidden="1" customWidth="1"/>
    <col min="4" max="4" width="36.8515625" style="0" customWidth="1"/>
    <col min="5" max="5" width="26.28125" style="3" customWidth="1"/>
    <col min="6" max="6" width="11.421875" style="1" hidden="1" customWidth="1"/>
    <col min="7" max="7" width="19.57421875" style="43" hidden="1" customWidth="1"/>
    <col min="8" max="8" width="17.00390625" style="3" hidden="1" customWidth="1"/>
    <col min="9" max="9" width="12.28125" style="3" hidden="1" customWidth="1"/>
    <col min="10" max="10" width="20.7109375" style="49" hidden="1" customWidth="1"/>
    <col min="11" max="11" width="10.00390625" style="1" hidden="1" customWidth="1"/>
    <col min="12" max="12" width="16.28125" style="1" hidden="1" customWidth="1"/>
    <col min="13" max="13" width="17.28125" style="35" customWidth="1"/>
    <col min="14" max="14" width="14.140625" style="3" customWidth="1"/>
    <col min="15" max="15" width="21.28125" style="29" customWidth="1"/>
    <col min="16" max="16" width="18.7109375" style="0" customWidth="1"/>
    <col min="17" max="17" width="17.140625" style="0" customWidth="1"/>
    <col min="18" max="18" width="17.00390625" style="0" customWidth="1"/>
    <col min="19" max="19" width="22.00390625" style="0" customWidth="1"/>
    <col min="20" max="20" width="32.7109375" style="29" customWidth="1"/>
    <col min="22" max="22" width="27.421875" style="0" customWidth="1"/>
    <col min="23" max="23" width="18.57421875" style="0" customWidth="1"/>
    <col min="24" max="24" width="36.28125" style="0" customWidth="1"/>
  </cols>
  <sheetData>
    <row r="1" spans="1:22" ht="84.75" customHeight="1" thickBot="1">
      <c r="A1" s="13" t="s">
        <v>0</v>
      </c>
      <c r="B1" s="24" t="s">
        <v>45</v>
      </c>
      <c r="C1" s="24" t="s">
        <v>54</v>
      </c>
      <c r="D1" s="24" t="s">
        <v>47</v>
      </c>
      <c r="E1" s="24" t="s">
        <v>55</v>
      </c>
      <c r="F1" s="38" t="s">
        <v>58</v>
      </c>
      <c r="G1" s="38" t="s">
        <v>59</v>
      </c>
      <c r="H1" s="24" t="s">
        <v>46</v>
      </c>
      <c r="I1" s="24" t="s">
        <v>66</v>
      </c>
      <c r="J1" s="24" t="s">
        <v>48</v>
      </c>
      <c r="K1" s="38" t="s">
        <v>68</v>
      </c>
      <c r="L1" s="38" t="s">
        <v>69</v>
      </c>
      <c r="M1" s="24" t="s">
        <v>49</v>
      </c>
      <c r="N1" s="24" t="s">
        <v>50</v>
      </c>
      <c r="O1" s="24" t="s">
        <v>51</v>
      </c>
      <c r="P1" s="24" t="s">
        <v>52</v>
      </c>
      <c r="Q1" s="24" t="s">
        <v>56</v>
      </c>
      <c r="R1" s="24" t="s">
        <v>57</v>
      </c>
      <c r="S1" s="24" t="s">
        <v>53</v>
      </c>
      <c r="U1" s="37" t="s">
        <v>406</v>
      </c>
      <c r="V1" s="36" t="s">
        <v>760</v>
      </c>
    </row>
    <row r="2" spans="1:20" ht="27" customHeight="1">
      <c r="A2" s="47" t="s">
        <v>73</v>
      </c>
      <c r="B2" s="25" t="s">
        <v>71</v>
      </c>
      <c r="C2" s="25" t="s">
        <v>72</v>
      </c>
      <c r="D2" s="18" t="s">
        <v>74</v>
      </c>
      <c r="E2" s="28" t="s">
        <v>24</v>
      </c>
      <c r="F2" s="39"/>
      <c r="G2" s="40"/>
      <c r="H2" s="33"/>
      <c r="I2" s="15"/>
      <c r="J2" s="15"/>
      <c r="K2" s="6"/>
      <c r="L2" s="40"/>
      <c r="M2" s="33"/>
      <c r="N2" s="15"/>
      <c r="O2" s="15" t="s">
        <v>75</v>
      </c>
      <c r="P2" s="65">
        <v>86</v>
      </c>
      <c r="Q2" s="26">
        <v>43467</v>
      </c>
      <c r="R2" s="26">
        <v>43469</v>
      </c>
      <c r="S2" s="65">
        <v>86</v>
      </c>
      <c r="T2" s="27" t="s">
        <v>415</v>
      </c>
    </row>
    <row r="3" spans="1:20" ht="27" customHeight="1">
      <c r="A3" s="47" t="s">
        <v>80</v>
      </c>
      <c r="B3" s="25" t="s">
        <v>71</v>
      </c>
      <c r="C3" s="25" t="s">
        <v>72</v>
      </c>
      <c r="D3" s="8" t="s">
        <v>82</v>
      </c>
      <c r="E3" s="28" t="s">
        <v>27</v>
      </c>
      <c r="F3" s="39"/>
      <c r="G3" s="40"/>
      <c r="H3" s="32"/>
      <c r="I3" s="15"/>
      <c r="J3" s="15"/>
      <c r="K3" s="6"/>
      <c r="L3" s="40"/>
      <c r="M3" s="32"/>
      <c r="N3" s="5"/>
      <c r="O3" s="15" t="s">
        <v>81</v>
      </c>
      <c r="P3" s="65">
        <v>5446.04</v>
      </c>
      <c r="Q3" s="26">
        <v>43102</v>
      </c>
      <c r="R3" s="26">
        <v>43108</v>
      </c>
      <c r="S3" s="65">
        <v>5446.04</v>
      </c>
      <c r="T3" s="27" t="s">
        <v>417</v>
      </c>
    </row>
    <row r="4" spans="1:20" ht="27" customHeight="1">
      <c r="A4" s="47" t="s">
        <v>76</v>
      </c>
      <c r="B4" s="25" t="s">
        <v>71</v>
      </c>
      <c r="C4" s="25" t="s">
        <v>72</v>
      </c>
      <c r="D4" s="8" t="s">
        <v>77</v>
      </c>
      <c r="E4" s="28" t="s">
        <v>24</v>
      </c>
      <c r="F4" s="39"/>
      <c r="G4" s="40"/>
      <c r="H4" s="32"/>
      <c r="I4" s="15"/>
      <c r="J4" s="15"/>
      <c r="K4" s="6"/>
      <c r="L4" s="40"/>
      <c r="M4" s="32"/>
      <c r="N4" s="5"/>
      <c r="O4" s="15" t="s">
        <v>78</v>
      </c>
      <c r="P4" s="65">
        <v>535.48</v>
      </c>
      <c r="Q4" s="26">
        <v>43467</v>
      </c>
      <c r="R4" s="26">
        <v>43467</v>
      </c>
      <c r="S4" s="65">
        <v>535.48</v>
      </c>
      <c r="T4" s="27" t="s">
        <v>79</v>
      </c>
    </row>
    <row r="5" spans="1:20" ht="27" customHeight="1">
      <c r="A5" s="47" t="s">
        <v>83</v>
      </c>
      <c r="B5" s="25" t="s">
        <v>71</v>
      </c>
      <c r="C5" s="25" t="s">
        <v>72</v>
      </c>
      <c r="D5" s="8" t="s">
        <v>84</v>
      </c>
      <c r="E5" s="28" t="s">
        <v>24</v>
      </c>
      <c r="F5" s="39"/>
      <c r="G5" s="40"/>
      <c r="H5" s="32"/>
      <c r="I5" s="15"/>
      <c r="J5" s="15"/>
      <c r="K5" s="6"/>
      <c r="L5" s="40"/>
      <c r="M5" s="32"/>
      <c r="N5" s="5"/>
      <c r="O5" s="15" t="s">
        <v>128</v>
      </c>
      <c r="P5" s="65">
        <v>588.8</v>
      </c>
      <c r="Q5" s="26">
        <v>43468</v>
      </c>
      <c r="R5" s="26">
        <v>43496</v>
      </c>
      <c r="S5" s="65">
        <v>588.8</v>
      </c>
      <c r="T5" s="85" t="s">
        <v>438</v>
      </c>
    </row>
    <row r="6" spans="1:20" ht="27" customHeight="1">
      <c r="A6" s="47" t="s">
        <v>85</v>
      </c>
      <c r="B6" s="25" t="s">
        <v>71</v>
      </c>
      <c r="C6" s="25" t="s">
        <v>72</v>
      </c>
      <c r="D6" s="8" t="s">
        <v>82</v>
      </c>
      <c r="E6" s="28" t="s">
        <v>27</v>
      </c>
      <c r="F6" s="39"/>
      <c r="G6" s="40"/>
      <c r="H6" s="33"/>
      <c r="I6" s="15"/>
      <c r="J6" s="15"/>
      <c r="K6" s="6"/>
      <c r="L6" s="40"/>
      <c r="M6" s="33"/>
      <c r="N6" s="15"/>
      <c r="O6" s="15" t="s">
        <v>86</v>
      </c>
      <c r="P6" s="65">
        <v>23551.76</v>
      </c>
      <c r="Q6" s="26">
        <v>43468</v>
      </c>
      <c r="R6" s="26">
        <v>43468</v>
      </c>
      <c r="S6" s="65">
        <v>23551.76</v>
      </c>
      <c r="T6" s="27" t="s">
        <v>87</v>
      </c>
    </row>
    <row r="7" spans="1:20" ht="27" customHeight="1">
      <c r="A7" s="47" t="s">
        <v>88</v>
      </c>
      <c r="B7" s="25" t="s">
        <v>71</v>
      </c>
      <c r="C7" s="25" t="s">
        <v>72</v>
      </c>
      <c r="D7" s="8" t="s">
        <v>127</v>
      </c>
      <c r="E7" s="28" t="s">
        <v>24</v>
      </c>
      <c r="F7" s="39"/>
      <c r="G7" s="40"/>
      <c r="H7" s="31"/>
      <c r="I7" s="15"/>
      <c r="J7" s="15"/>
      <c r="K7" s="6"/>
      <c r="L7" s="40"/>
      <c r="M7" s="31"/>
      <c r="O7" s="5" t="s">
        <v>512</v>
      </c>
      <c r="P7" s="65">
        <v>1152.98</v>
      </c>
      <c r="Q7" s="26">
        <v>43469</v>
      </c>
      <c r="R7" s="26">
        <v>43472</v>
      </c>
      <c r="S7" s="65">
        <v>1152.98</v>
      </c>
      <c r="T7" s="27" t="s">
        <v>339</v>
      </c>
    </row>
    <row r="8" spans="1:20" ht="27" customHeight="1">
      <c r="A8" s="47" t="s">
        <v>91</v>
      </c>
      <c r="B8" s="25" t="s">
        <v>71</v>
      </c>
      <c r="C8" s="25" t="s">
        <v>72</v>
      </c>
      <c r="D8" s="8" t="s">
        <v>82</v>
      </c>
      <c r="E8" s="28" t="s">
        <v>27</v>
      </c>
      <c r="F8" s="39"/>
      <c r="G8" s="40"/>
      <c r="H8" s="32"/>
      <c r="I8" s="15"/>
      <c r="J8" s="15"/>
      <c r="K8" s="6"/>
      <c r="L8" s="40"/>
      <c r="M8" s="32"/>
      <c r="N8" s="5"/>
      <c r="O8" s="15" t="s">
        <v>81</v>
      </c>
      <c r="P8" s="65">
        <v>6684.93</v>
      </c>
      <c r="Q8" s="26">
        <v>43472</v>
      </c>
      <c r="R8" s="26">
        <v>43480</v>
      </c>
      <c r="S8" s="65">
        <v>6684.93</v>
      </c>
      <c r="T8" s="29" t="s">
        <v>418</v>
      </c>
    </row>
    <row r="9" spans="1:20" ht="27" customHeight="1">
      <c r="A9" s="47" t="s">
        <v>93</v>
      </c>
      <c r="B9" s="25" t="s">
        <v>71</v>
      </c>
      <c r="C9" s="25" t="s">
        <v>72</v>
      </c>
      <c r="D9" s="8" t="s">
        <v>92</v>
      </c>
      <c r="E9" s="28" t="s">
        <v>24</v>
      </c>
      <c r="F9" s="39"/>
      <c r="G9" s="40"/>
      <c r="H9" s="33"/>
      <c r="I9" s="15"/>
      <c r="J9" s="15"/>
      <c r="K9" s="6"/>
      <c r="L9" s="40"/>
      <c r="M9" s="33"/>
      <c r="N9" s="15"/>
      <c r="O9" s="15" t="s">
        <v>342</v>
      </c>
      <c r="P9" s="30">
        <v>500</v>
      </c>
      <c r="Q9" s="26">
        <v>43472</v>
      </c>
      <c r="R9" s="26">
        <v>43629</v>
      </c>
      <c r="S9" s="66"/>
      <c r="T9" s="27"/>
    </row>
    <row r="10" spans="1:20" ht="27" customHeight="1">
      <c r="A10" s="47" t="s">
        <v>94</v>
      </c>
      <c r="B10" s="25" t="s">
        <v>71</v>
      </c>
      <c r="C10" s="25" t="s">
        <v>72</v>
      </c>
      <c r="D10" s="8" t="s">
        <v>95</v>
      </c>
      <c r="E10" s="28" t="s">
        <v>24</v>
      </c>
      <c r="F10" s="39"/>
      <c r="G10" s="40"/>
      <c r="H10" s="25"/>
      <c r="I10" s="17"/>
      <c r="J10" s="15"/>
      <c r="K10" s="6"/>
      <c r="L10" s="40"/>
      <c r="M10" s="25"/>
      <c r="N10" s="17"/>
      <c r="O10" s="15" t="s">
        <v>96</v>
      </c>
      <c r="P10" s="65">
        <v>312.55</v>
      </c>
      <c r="Q10" s="26">
        <v>43475</v>
      </c>
      <c r="R10" s="26">
        <v>43475</v>
      </c>
      <c r="S10" s="65">
        <v>312.55</v>
      </c>
      <c r="T10" s="29" t="s">
        <v>434</v>
      </c>
    </row>
    <row r="11" spans="1:20" ht="27" customHeight="1">
      <c r="A11" s="47" t="s">
        <v>98</v>
      </c>
      <c r="B11" s="25" t="s">
        <v>71</v>
      </c>
      <c r="C11" s="25" t="s">
        <v>72</v>
      </c>
      <c r="D11" s="8" t="s">
        <v>97</v>
      </c>
      <c r="E11" s="28" t="s">
        <v>24</v>
      </c>
      <c r="F11" s="39"/>
      <c r="G11" s="40"/>
      <c r="H11" s="32"/>
      <c r="I11" s="17"/>
      <c r="J11" s="15"/>
      <c r="K11" s="6"/>
      <c r="L11" s="40"/>
      <c r="M11" s="32"/>
      <c r="N11" s="5"/>
      <c r="O11" s="15" t="s">
        <v>107</v>
      </c>
      <c r="P11" s="63">
        <v>20325</v>
      </c>
      <c r="Q11" s="26">
        <v>43476</v>
      </c>
      <c r="R11" s="26">
        <v>43846</v>
      </c>
      <c r="S11" s="66">
        <v>2639.79</v>
      </c>
      <c r="T11" s="66">
        <f>2639.79+3641.79</f>
        <v>6281.58</v>
      </c>
    </row>
    <row r="12" spans="1:20" ht="27" customHeight="1">
      <c r="A12" s="47" t="s">
        <v>99</v>
      </c>
      <c r="B12" s="25" t="s">
        <v>71</v>
      </c>
      <c r="C12" s="25" t="s">
        <v>72</v>
      </c>
      <c r="D12" s="8" t="s">
        <v>82</v>
      </c>
      <c r="E12" s="28" t="s">
        <v>27</v>
      </c>
      <c r="F12" s="39"/>
      <c r="G12" s="40"/>
      <c r="H12" s="32"/>
      <c r="I12" s="15"/>
      <c r="J12" s="15"/>
      <c r="K12" s="6"/>
      <c r="L12" s="40"/>
      <c r="M12" s="32"/>
      <c r="N12" s="5"/>
      <c r="O12" s="15" t="s">
        <v>81</v>
      </c>
      <c r="P12" s="65">
        <v>9028.04</v>
      </c>
      <c r="Q12" s="26">
        <v>43479</v>
      </c>
      <c r="R12" s="26">
        <v>43487</v>
      </c>
      <c r="S12" s="65">
        <v>9028.04</v>
      </c>
      <c r="T12" s="29" t="s">
        <v>419</v>
      </c>
    </row>
    <row r="13" spans="1:20" ht="27" customHeight="1">
      <c r="A13" s="48" t="s">
        <v>100</v>
      </c>
      <c r="B13" s="25" t="s">
        <v>71</v>
      </c>
      <c r="C13" s="25" t="s">
        <v>72</v>
      </c>
      <c r="D13" s="18" t="s">
        <v>101</v>
      </c>
      <c r="E13" s="28" t="s">
        <v>24</v>
      </c>
      <c r="F13" s="39"/>
      <c r="G13" s="40"/>
      <c r="H13" s="33"/>
      <c r="I13" s="17"/>
      <c r="J13" s="15"/>
      <c r="K13" s="6"/>
      <c r="L13" s="40"/>
      <c r="M13" s="33"/>
      <c r="N13" s="5"/>
      <c r="O13" s="15" t="s">
        <v>102</v>
      </c>
      <c r="P13" s="65">
        <v>117.9</v>
      </c>
      <c r="Q13" s="26">
        <v>43479</v>
      </c>
      <c r="R13" s="26">
        <v>43487</v>
      </c>
      <c r="S13" s="65">
        <v>117.9</v>
      </c>
      <c r="T13" s="27"/>
    </row>
    <row r="14" spans="1:20" ht="27" customHeight="1">
      <c r="A14" s="47" t="s">
        <v>105</v>
      </c>
      <c r="B14" s="25" t="s">
        <v>71</v>
      </c>
      <c r="C14" s="25" t="s">
        <v>72</v>
      </c>
      <c r="D14" s="8" t="s">
        <v>106</v>
      </c>
      <c r="E14" s="28" t="s">
        <v>24</v>
      </c>
      <c r="F14" s="39"/>
      <c r="G14" s="40"/>
      <c r="H14" s="32"/>
      <c r="I14" s="15"/>
      <c r="J14" s="15"/>
      <c r="K14" s="6"/>
      <c r="L14" s="40"/>
      <c r="M14" s="32"/>
      <c r="N14" s="17"/>
      <c r="O14" s="15" t="s">
        <v>137</v>
      </c>
      <c r="P14" s="65">
        <v>480</v>
      </c>
      <c r="Q14" s="26">
        <v>43479</v>
      </c>
      <c r="R14" s="26">
        <v>43487</v>
      </c>
      <c r="S14" s="65">
        <v>480</v>
      </c>
      <c r="T14" s="27" t="s">
        <v>387</v>
      </c>
    </row>
    <row r="15" spans="1:20" ht="27" customHeight="1">
      <c r="A15" s="48" t="s">
        <v>103</v>
      </c>
      <c r="B15" s="25" t="s">
        <v>71</v>
      </c>
      <c r="C15" s="25" t="s">
        <v>72</v>
      </c>
      <c r="D15" s="18" t="s">
        <v>89</v>
      </c>
      <c r="E15" s="28" t="s">
        <v>24</v>
      </c>
      <c r="F15" s="39"/>
      <c r="G15" s="40"/>
      <c r="H15" s="33"/>
      <c r="I15" s="15"/>
      <c r="J15" s="15"/>
      <c r="K15" s="6"/>
      <c r="L15" s="40"/>
      <c r="M15" s="33"/>
      <c r="N15" s="5"/>
      <c r="O15" s="15" t="s">
        <v>104</v>
      </c>
      <c r="P15" s="65">
        <v>121.9</v>
      </c>
      <c r="Q15" s="26">
        <v>43479</v>
      </c>
      <c r="R15" s="26">
        <v>43481</v>
      </c>
      <c r="S15" s="65">
        <v>121.9</v>
      </c>
      <c r="T15" s="27" t="s">
        <v>294</v>
      </c>
    </row>
    <row r="16" spans="1:20" ht="27" customHeight="1">
      <c r="A16" s="47" t="s">
        <v>108</v>
      </c>
      <c r="B16" s="25" t="s">
        <v>71</v>
      </c>
      <c r="C16" s="25" t="s">
        <v>72</v>
      </c>
      <c r="D16" s="8" t="s">
        <v>74</v>
      </c>
      <c r="E16" s="28" t="s">
        <v>24</v>
      </c>
      <c r="F16" s="39"/>
      <c r="G16" s="40"/>
      <c r="H16" s="32"/>
      <c r="I16" s="15"/>
      <c r="J16" s="15"/>
      <c r="K16" s="6"/>
      <c r="L16" s="40"/>
      <c r="M16" s="32"/>
      <c r="N16" s="17"/>
      <c r="O16" s="15" t="s">
        <v>75</v>
      </c>
      <c r="P16" s="65">
        <v>325.1</v>
      </c>
      <c r="Q16" s="26">
        <v>43483</v>
      </c>
      <c r="R16" s="26">
        <v>43487</v>
      </c>
      <c r="S16" s="65">
        <v>325.1</v>
      </c>
      <c r="T16" s="27" t="s">
        <v>415</v>
      </c>
    </row>
    <row r="17" spans="1:20" ht="27" customHeight="1">
      <c r="A17" s="47" t="s">
        <v>109</v>
      </c>
      <c r="B17" s="25" t="s">
        <v>71</v>
      </c>
      <c r="C17" s="25" t="s">
        <v>72</v>
      </c>
      <c r="D17" s="8" t="s">
        <v>82</v>
      </c>
      <c r="E17" s="28" t="s">
        <v>27</v>
      </c>
      <c r="F17" s="39"/>
      <c r="G17" s="40"/>
      <c r="H17" s="32"/>
      <c r="I17" s="15"/>
      <c r="J17" s="15"/>
      <c r="K17" s="6"/>
      <c r="L17" s="40"/>
      <c r="M17" s="32"/>
      <c r="N17" s="17"/>
      <c r="O17" s="15" t="s">
        <v>81</v>
      </c>
      <c r="P17" s="65">
        <v>6099.89</v>
      </c>
      <c r="Q17" s="26">
        <v>43486</v>
      </c>
      <c r="R17" s="26">
        <v>43494</v>
      </c>
      <c r="S17" s="65">
        <v>6099.89</v>
      </c>
      <c r="T17" s="29" t="s">
        <v>420</v>
      </c>
    </row>
    <row r="18" spans="1:20" ht="27" customHeight="1">
      <c r="A18" s="47" t="s">
        <v>110</v>
      </c>
      <c r="B18" s="25" t="s">
        <v>71</v>
      </c>
      <c r="C18" s="25" t="s">
        <v>72</v>
      </c>
      <c r="D18" s="18" t="s">
        <v>111</v>
      </c>
      <c r="E18" s="28" t="s">
        <v>24</v>
      </c>
      <c r="F18" s="39"/>
      <c r="G18" s="40"/>
      <c r="H18" s="33"/>
      <c r="I18" s="15"/>
      <c r="J18" s="15"/>
      <c r="K18" s="6"/>
      <c r="L18" s="40"/>
      <c r="M18" s="33"/>
      <c r="N18" s="5"/>
      <c r="O18" s="15" t="s">
        <v>120</v>
      </c>
      <c r="P18" s="65">
        <v>974</v>
      </c>
      <c r="Q18" s="26">
        <v>43487</v>
      </c>
      <c r="R18" s="26">
        <v>43853</v>
      </c>
      <c r="S18" s="65">
        <v>974</v>
      </c>
      <c r="T18" s="27"/>
    </row>
    <row r="19" spans="1:20" ht="27" customHeight="1">
      <c r="A19" s="48" t="s">
        <v>112</v>
      </c>
      <c r="B19" s="25" t="s">
        <v>71</v>
      </c>
      <c r="C19" s="25" t="s">
        <v>72</v>
      </c>
      <c r="D19" s="8" t="s">
        <v>113</v>
      </c>
      <c r="E19" s="28" t="s">
        <v>24</v>
      </c>
      <c r="F19" s="39"/>
      <c r="G19" s="40"/>
      <c r="H19" s="33"/>
      <c r="I19" s="15"/>
      <c r="J19" s="15"/>
      <c r="K19" s="6"/>
      <c r="L19" s="40"/>
      <c r="M19" s="33"/>
      <c r="N19" s="5"/>
      <c r="O19" s="15" t="s">
        <v>114</v>
      </c>
      <c r="P19" s="65">
        <v>200</v>
      </c>
      <c r="Q19" s="26">
        <v>43490</v>
      </c>
      <c r="R19" s="26">
        <v>43490</v>
      </c>
      <c r="S19" s="65">
        <v>200</v>
      </c>
      <c r="T19" s="27"/>
    </row>
    <row r="20" spans="1:20" ht="27" customHeight="1">
      <c r="A20" s="48" t="s">
        <v>115</v>
      </c>
      <c r="B20" s="25" t="s">
        <v>71</v>
      </c>
      <c r="C20" s="25" t="s">
        <v>72</v>
      </c>
      <c r="D20" s="18" t="s">
        <v>116</v>
      </c>
      <c r="E20" s="28" t="s">
        <v>24</v>
      </c>
      <c r="F20" s="39"/>
      <c r="G20" s="40"/>
      <c r="H20" s="33"/>
      <c r="I20" s="15"/>
      <c r="J20" s="15"/>
      <c r="K20" s="6"/>
      <c r="L20" s="40"/>
      <c r="M20" s="33"/>
      <c r="N20" s="5"/>
      <c r="O20" s="15" t="s">
        <v>117</v>
      </c>
      <c r="P20" s="65">
        <v>184.21</v>
      </c>
      <c r="Q20" s="26">
        <v>43490</v>
      </c>
      <c r="R20" s="26">
        <v>43490</v>
      </c>
      <c r="S20" s="65">
        <v>184.21</v>
      </c>
      <c r="T20" s="27"/>
    </row>
    <row r="21" spans="1:19" ht="27" customHeight="1">
      <c r="A21" s="48" t="s">
        <v>118</v>
      </c>
      <c r="B21" s="25" t="s">
        <v>71</v>
      </c>
      <c r="C21" s="25" t="s">
        <v>72</v>
      </c>
      <c r="D21" s="18" t="s">
        <v>122</v>
      </c>
      <c r="E21" s="28" t="s">
        <v>24</v>
      </c>
      <c r="F21" s="39"/>
      <c r="G21" s="40"/>
      <c r="H21" s="33"/>
      <c r="I21" s="15"/>
      <c r="J21" s="15"/>
      <c r="K21" s="6"/>
      <c r="L21" s="40"/>
      <c r="M21" s="33"/>
      <c r="N21" s="5"/>
      <c r="O21" s="15" t="s">
        <v>119</v>
      </c>
      <c r="P21" s="65">
        <v>816</v>
      </c>
      <c r="Q21" s="26">
        <v>43490</v>
      </c>
      <c r="R21" s="26">
        <v>43490</v>
      </c>
      <c r="S21" s="65">
        <v>816</v>
      </c>
    </row>
    <row r="22" spans="1:20" ht="27" customHeight="1">
      <c r="A22" s="48" t="s">
        <v>124</v>
      </c>
      <c r="B22" s="25" t="s">
        <v>71</v>
      </c>
      <c r="C22" s="25" t="s">
        <v>72</v>
      </c>
      <c r="D22" s="18" t="s">
        <v>761</v>
      </c>
      <c r="E22" s="28" t="s">
        <v>24</v>
      </c>
      <c r="F22" s="39"/>
      <c r="G22" s="40"/>
      <c r="H22" s="33"/>
      <c r="I22" s="15"/>
      <c r="J22" s="15"/>
      <c r="K22" s="6"/>
      <c r="L22" s="40"/>
      <c r="M22" s="33"/>
      <c r="N22" s="5"/>
      <c r="O22" s="15" t="s">
        <v>128</v>
      </c>
      <c r="P22" s="65">
        <v>1155.79</v>
      </c>
      <c r="Q22" s="26">
        <v>43493</v>
      </c>
      <c r="R22" s="26">
        <v>43521</v>
      </c>
      <c r="S22" s="65">
        <v>1155.79</v>
      </c>
      <c r="T22" s="27" t="s">
        <v>439</v>
      </c>
    </row>
    <row r="23" spans="1:20" ht="27" customHeight="1">
      <c r="A23" s="48" t="s">
        <v>121</v>
      </c>
      <c r="B23" s="25" t="s">
        <v>71</v>
      </c>
      <c r="C23" s="25" t="s">
        <v>72</v>
      </c>
      <c r="D23" s="18" t="s">
        <v>123</v>
      </c>
      <c r="E23" s="28" t="s">
        <v>24</v>
      </c>
      <c r="F23" s="39"/>
      <c r="G23" s="40"/>
      <c r="H23" s="33"/>
      <c r="I23" s="15"/>
      <c r="J23" s="15"/>
      <c r="K23" s="6"/>
      <c r="L23" s="40"/>
      <c r="M23" s="33"/>
      <c r="N23" s="5"/>
      <c r="O23" s="15" t="s">
        <v>345</v>
      </c>
      <c r="P23" s="65">
        <v>2048.9</v>
      </c>
      <c r="Q23" s="26">
        <v>43493</v>
      </c>
      <c r="R23" s="26">
        <v>43524</v>
      </c>
      <c r="S23" s="65">
        <v>2048.9</v>
      </c>
      <c r="T23" s="27" t="s">
        <v>521</v>
      </c>
    </row>
    <row r="24" spans="1:20" ht="27" customHeight="1">
      <c r="A24" s="48" t="s">
        <v>126</v>
      </c>
      <c r="B24" s="25" t="s">
        <v>71</v>
      </c>
      <c r="C24" s="25" t="s">
        <v>72</v>
      </c>
      <c r="D24" s="18" t="s">
        <v>127</v>
      </c>
      <c r="E24" s="28" t="s">
        <v>24</v>
      </c>
      <c r="F24" s="39"/>
      <c r="G24" s="40"/>
      <c r="H24" s="33"/>
      <c r="I24" s="15"/>
      <c r="J24" s="15"/>
      <c r="K24" s="6"/>
      <c r="L24" s="40"/>
      <c r="M24" s="32"/>
      <c r="N24" s="5"/>
      <c r="O24" s="15" t="s">
        <v>129</v>
      </c>
      <c r="P24" s="65">
        <v>686.65</v>
      </c>
      <c r="Q24" s="26">
        <v>43493</v>
      </c>
      <c r="R24" s="26">
        <v>43493</v>
      </c>
      <c r="S24" s="65">
        <v>686.65</v>
      </c>
      <c r="T24" s="27" t="s">
        <v>130</v>
      </c>
    </row>
    <row r="25" spans="1:20" ht="27" customHeight="1">
      <c r="A25" s="48" t="s">
        <v>131</v>
      </c>
      <c r="B25" s="25" t="s">
        <v>71</v>
      </c>
      <c r="C25" s="25" t="s">
        <v>72</v>
      </c>
      <c r="D25" s="18" t="s">
        <v>132</v>
      </c>
      <c r="E25" s="28" t="s">
        <v>24</v>
      </c>
      <c r="F25" s="39"/>
      <c r="G25" s="40"/>
      <c r="H25" s="33"/>
      <c r="I25" s="15"/>
      <c r="J25" s="15"/>
      <c r="K25" s="6"/>
      <c r="L25" s="40"/>
      <c r="M25" s="33"/>
      <c r="N25" s="5"/>
      <c r="O25" s="15" t="s">
        <v>133</v>
      </c>
      <c r="P25" s="65">
        <v>7702</v>
      </c>
      <c r="Q25" s="26">
        <v>43493</v>
      </c>
      <c r="R25" s="26">
        <v>43493</v>
      </c>
      <c r="S25" s="65">
        <v>7702</v>
      </c>
      <c r="T25" s="27" t="s">
        <v>134</v>
      </c>
    </row>
    <row r="26" spans="1:20" ht="27" customHeight="1">
      <c r="A26" s="48" t="s">
        <v>135</v>
      </c>
      <c r="B26" s="25" t="s">
        <v>71</v>
      </c>
      <c r="C26" s="25" t="s">
        <v>72</v>
      </c>
      <c r="D26" s="18" t="s">
        <v>136</v>
      </c>
      <c r="E26" s="28" t="s">
        <v>24</v>
      </c>
      <c r="F26" s="39"/>
      <c r="G26" s="40"/>
      <c r="H26" s="33"/>
      <c r="I26" s="15"/>
      <c r="J26" s="15"/>
      <c r="K26" s="6"/>
      <c r="L26" s="40"/>
      <c r="M26" s="33"/>
      <c r="N26" s="5"/>
      <c r="O26" s="15" t="s">
        <v>137</v>
      </c>
      <c r="P26" s="65">
        <v>223.3</v>
      </c>
      <c r="Q26" s="26">
        <v>43493</v>
      </c>
      <c r="R26" s="26">
        <v>43493</v>
      </c>
      <c r="S26" s="65">
        <v>223.3</v>
      </c>
      <c r="T26" s="27" t="s">
        <v>138</v>
      </c>
    </row>
    <row r="27" spans="1:20" ht="27" customHeight="1">
      <c r="A27" s="48" t="s">
        <v>139</v>
      </c>
      <c r="B27" s="25" t="s">
        <v>71</v>
      </c>
      <c r="C27" s="25" t="s">
        <v>72</v>
      </c>
      <c r="D27" s="18" t="s">
        <v>140</v>
      </c>
      <c r="E27" s="28" t="s">
        <v>24</v>
      </c>
      <c r="F27" s="39"/>
      <c r="G27" s="40"/>
      <c r="H27" s="33"/>
      <c r="I27" s="15"/>
      <c r="J27" s="15"/>
      <c r="K27" s="6"/>
      <c r="L27" s="40"/>
      <c r="M27" s="33"/>
      <c r="N27" s="5"/>
      <c r="O27" s="15" t="s">
        <v>141</v>
      </c>
      <c r="P27" s="65">
        <v>1314.42</v>
      </c>
      <c r="Q27" s="26">
        <v>43493</v>
      </c>
      <c r="R27" s="26">
        <v>43493</v>
      </c>
      <c r="S27" s="65">
        <v>1314.42</v>
      </c>
      <c r="T27" s="27" t="s">
        <v>142</v>
      </c>
    </row>
    <row r="28" spans="1:20" ht="27" customHeight="1">
      <c r="A28" s="48" t="s">
        <v>143</v>
      </c>
      <c r="B28" s="25" t="s">
        <v>71</v>
      </c>
      <c r="C28" s="25" t="s">
        <v>72</v>
      </c>
      <c r="D28" s="18" t="s">
        <v>144</v>
      </c>
      <c r="E28" s="28" t="s">
        <v>24</v>
      </c>
      <c r="F28" s="39"/>
      <c r="G28" s="40"/>
      <c r="H28" s="33"/>
      <c r="I28" s="15"/>
      <c r="J28" s="5"/>
      <c r="K28" s="6"/>
      <c r="L28" s="40"/>
      <c r="M28" s="33"/>
      <c r="N28" s="5"/>
      <c r="O28" s="5" t="s">
        <v>145</v>
      </c>
      <c r="P28" s="65">
        <v>104.4</v>
      </c>
      <c r="Q28" s="26">
        <v>43493</v>
      </c>
      <c r="R28" s="26">
        <v>43493</v>
      </c>
      <c r="S28" s="65">
        <v>104.4</v>
      </c>
      <c r="T28" s="27" t="s">
        <v>146</v>
      </c>
    </row>
    <row r="29" spans="1:20" ht="27" customHeight="1">
      <c r="A29" s="48" t="s">
        <v>147</v>
      </c>
      <c r="B29" s="25" t="s">
        <v>71</v>
      </c>
      <c r="C29" s="25" t="s">
        <v>72</v>
      </c>
      <c r="D29" s="18" t="s">
        <v>148</v>
      </c>
      <c r="E29" s="28" t="s">
        <v>24</v>
      </c>
      <c r="F29" s="39"/>
      <c r="G29" s="40"/>
      <c r="H29" s="32"/>
      <c r="I29" s="15"/>
      <c r="J29" s="15"/>
      <c r="K29" s="6"/>
      <c r="L29" s="40"/>
      <c r="M29" s="32"/>
      <c r="N29" s="5"/>
      <c r="O29" s="15" t="s">
        <v>149</v>
      </c>
      <c r="P29" s="65">
        <v>39.64</v>
      </c>
      <c r="Q29" s="26">
        <v>43493</v>
      </c>
      <c r="R29" s="26">
        <v>43493</v>
      </c>
      <c r="S29" s="65">
        <v>39.64</v>
      </c>
      <c r="T29" s="27" t="s">
        <v>157</v>
      </c>
    </row>
    <row r="30" spans="1:20" ht="27" customHeight="1">
      <c r="A30" s="48" t="s">
        <v>150</v>
      </c>
      <c r="B30" s="25" t="s">
        <v>71</v>
      </c>
      <c r="C30" s="25" t="s">
        <v>72</v>
      </c>
      <c r="D30" s="18" t="s">
        <v>151</v>
      </c>
      <c r="E30" s="28" t="s">
        <v>24</v>
      </c>
      <c r="F30" s="39"/>
      <c r="G30" s="40"/>
      <c r="H30" s="32"/>
      <c r="I30" s="15"/>
      <c r="J30" s="15"/>
      <c r="K30" s="6"/>
      <c r="L30" s="40"/>
      <c r="M30" s="32"/>
      <c r="N30" s="5"/>
      <c r="O30" s="15" t="s">
        <v>149</v>
      </c>
      <c r="P30" s="65">
        <v>473.13</v>
      </c>
      <c r="Q30" s="26">
        <v>43493</v>
      </c>
      <c r="R30" s="26">
        <v>43493</v>
      </c>
      <c r="S30" s="65">
        <v>473.13</v>
      </c>
      <c r="T30" s="27" t="s">
        <v>152</v>
      </c>
    </row>
    <row r="31" spans="1:20" ht="27" customHeight="1">
      <c r="A31" s="48" t="s">
        <v>153</v>
      </c>
      <c r="B31" s="25" t="s">
        <v>71</v>
      </c>
      <c r="C31" s="25" t="s">
        <v>72</v>
      </c>
      <c r="D31" s="18" t="s">
        <v>154</v>
      </c>
      <c r="E31" s="28" t="s">
        <v>24</v>
      </c>
      <c r="F31" s="39"/>
      <c r="G31" s="40"/>
      <c r="H31" s="31"/>
      <c r="I31" s="15"/>
      <c r="J31" s="15"/>
      <c r="K31" s="6"/>
      <c r="L31" s="40"/>
      <c r="M31" s="31"/>
      <c r="N31" s="5"/>
      <c r="O31" s="15" t="s">
        <v>155</v>
      </c>
      <c r="P31" s="65">
        <v>1542.2</v>
      </c>
      <c r="Q31" s="26">
        <v>43493</v>
      </c>
      <c r="R31" s="26">
        <v>43493</v>
      </c>
      <c r="S31" s="65">
        <v>1542.2</v>
      </c>
      <c r="T31" s="27" t="s">
        <v>156</v>
      </c>
    </row>
    <row r="32" spans="1:20" ht="27" customHeight="1">
      <c r="A32" s="48" t="s">
        <v>158</v>
      </c>
      <c r="B32" s="25" t="s">
        <v>71</v>
      </c>
      <c r="C32" s="25" t="s">
        <v>72</v>
      </c>
      <c r="D32" s="8" t="s">
        <v>82</v>
      </c>
      <c r="E32" s="28" t="s">
        <v>27</v>
      </c>
      <c r="F32" s="39"/>
      <c r="G32" s="40"/>
      <c r="H32" s="32"/>
      <c r="I32" s="15"/>
      <c r="J32" s="15"/>
      <c r="K32" s="6"/>
      <c r="L32" s="40"/>
      <c r="M32" s="32"/>
      <c r="N32" s="5"/>
      <c r="O32" s="15" t="s">
        <v>81</v>
      </c>
      <c r="P32" s="65">
        <v>5081.8</v>
      </c>
      <c r="Q32" s="26">
        <v>43493</v>
      </c>
      <c r="R32" s="26">
        <v>43501</v>
      </c>
      <c r="S32" s="65">
        <v>5081.8</v>
      </c>
      <c r="T32" s="27" t="s">
        <v>421</v>
      </c>
    </row>
    <row r="33" spans="1:20" ht="27" customHeight="1">
      <c r="A33" s="48" t="s">
        <v>159</v>
      </c>
      <c r="B33" s="25" t="s">
        <v>71</v>
      </c>
      <c r="C33" s="25" t="s">
        <v>72</v>
      </c>
      <c r="D33" s="18" t="s">
        <v>160</v>
      </c>
      <c r="E33" s="28" t="s">
        <v>24</v>
      </c>
      <c r="F33" s="39"/>
      <c r="G33" s="40"/>
      <c r="H33" s="33"/>
      <c r="I33" s="15"/>
      <c r="J33" s="15"/>
      <c r="K33" s="6"/>
      <c r="L33" s="40"/>
      <c r="M33" s="33"/>
      <c r="N33" s="5"/>
      <c r="O33" s="15" t="s">
        <v>129</v>
      </c>
      <c r="P33" s="65">
        <v>4212.85</v>
      </c>
      <c r="Q33" s="26">
        <v>43494</v>
      </c>
      <c r="R33" s="26">
        <v>43494</v>
      </c>
      <c r="S33" s="65">
        <v>4212.85</v>
      </c>
      <c r="T33" s="27" t="s">
        <v>161</v>
      </c>
    </row>
    <row r="34" spans="1:20" ht="27" customHeight="1">
      <c r="A34" s="48" t="s">
        <v>162</v>
      </c>
      <c r="B34" s="25" t="s">
        <v>71</v>
      </c>
      <c r="C34" s="25" t="s">
        <v>72</v>
      </c>
      <c r="D34" s="18" t="s">
        <v>127</v>
      </c>
      <c r="E34" s="28" t="s">
        <v>24</v>
      </c>
      <c r="F34" s="39"/>
      <c r="G34" s="40"/>
      <c r="H34" s="25"/>
      <c r="I34" s="15"/>
      <c r="J34" s="15"/>
      <c r="K34" s="6"/>
      <c r="L34" s="40"/>
      <c r="M34" s="25"/>
      <c r="N34" s="5"/>
      <c r="O34" s="15" t="s">
        <v>163</v>
      </c>
      <c r="P34" s="65">
        <v>452.79</v>
      </c>
      <c r="Q34" s="26">
        <v>43494</v>
      </c>
      <c r="R34" s="26">
        <v>43494</v>
      </c>
      <c r="S34" s="65">
        <v>452.79</v>
      </c>
      <c r="T34" s="27" t="s">
        <v>251</v>
      </c>
    </row>
    <row r="35" spans="1:20" ht="27" customHeight="1">
      <c r="A35" s="48" t="s">
        <v>164</v>
      </c>
      <c r="B35" s="25" t="s">
        <v>71</v>
      </c>
      <c r="C35" s="25" t="s">
        <v>72</v>
      </c>
      <c r="D35" s="18" t="s">
        <v>127</v>
      </c>
      <c r="E35" s="28" t="s">
        <v>24</v>
      </c>
      <c r="F35" s="39"/>
      <c r="G35" s="40"/>
      <c r="H35" s="33"/>
      <c r="I35" s="15"/>
      <c r="J35" s="15"/>
      <c r="K35" s="6"/>
      <c r="L35" s="40"/>
      <c r="M35" s="33"/>
      <c r="N35" s="5"/>
      <c r="O35" s="15" t="s">
        <v>165</v>
      </c>
      <c r="P35" s="65">
        <v>155.1</v>
      </c>
      <c r="Q35" s="26">
        <v>43494</v>
      </c>
      <c r="R35" s="26">
        <v>43494</v>
      </c>
      <c r="S35" s="65">
        <v>155.1</v>
      </c>
      <c r="T35" s="27" t="s">
        <v>166</v>
      </c>
    </row>
    <row r="36" spans="1:20" ht="27" customHeight="1">
      <c r="A36" s="48" t="s">
        <v>167</v>
      </c>
      <c r="B36" s="25" t="s">
        <v>71</v>
      </c>
      <c r="C36" s="25" t="s">
        <v>72</v>
      </c>
      <c r="D36" s="18" t="s">
        <v>168</v>
      </c>
      <c r="E36" s="28" t="s">
        <v>24</v>
      </c>
      <c r="F36" s="39"/>
      <c r="G36" s="40"/>
      <c r="H36" s="33"/>
      <c r="I36" s="15"/>
      <c r="J36" s="15"/>
      <c r="K36" s="6"/>
      <c r="L36" s="40"/>
      <c r="M36" s="33"/>
      <c r="N36" s="5"/>
      <c r="O36" s="15" t="s">
        <v>169</v>
      </c>
      <c r="P36" s="65">
        <v>412.29</v>
      </c>
      <c r="Q36" s="26">
        <v>43494</v>
      </c>
      <c r="R36" s="26">
        <v>43494</v>
      </c>
      <c r="S36" s="65">
        <v>412.29</v>
      </c>
      <c r="T36" s="27" t="s">
        <v>170</v>
      </c>
    </row>
    <row r="37" spans="1:20" ht="27" customHeight="1">
      <c r="A37" s="48" t="s">
        <v>171</v>
      </c>
      <c r="B37" s="25" t="s">
        <v>71</v>
      </c>
      <c r="C37" s="25" t="s">
        <v>72</v>
      </c>
      <c r="D37" s="18" t="s">
        <v>82</v>
      </c>
      <c r="E37" s="28" t="s">
        <v>27</v>
      </c>
      <c r="F37" s="39"/>
      <c r="G37" s="40"/>
      <c r="H37" s="33"/>
      <c r="I37" s="15"/>
      <c r="J37" s="15"/>
      <c r="K37" s="6"/>
      <c r="L37" s="40"/>
      <c r="M37" s="33"/>
      <c r="N37" s="5"/>
      <c r="O37" s="15" t="s">
        <v>86</v>
      </c>
      <c r="P37" s="65">
        <v>22337.28</v>
      </c>
      <c r="Q37" s="26">
        <v>43494</v>
      </c>
      <c r="R37" s="26"/>
      <c r="S37" s="65">
        <v>22337.28</v>
      </c>
      <c r="T37" s="27" t="s">
        <v>172</v>
      </c>
    </row>
    <row r="38" spans="1:20" ht="27" customHeight="1">
      <c r="A38" s="48" t="s">
        <v>173</v>
      </c>
      <c r="B38" s="25" t="s">
        <v>71</v>
      </c>
      <c r="C38" s="25" t="s">
        <v>72</v>
      </c>
      <c r="D38" s="18" t="s">
        <v>77</v>
      </c>
      <c r="E38" s="28" t="s">
        <v>24</v>
      </c>
      <c r="F38" s="39"/>
      <c r="G38" s="40"/>
      <c r="H38" s="33"/>
      <c r="I38" s="15"/>
      <c r="J38" s="15"/>
      <c r="K38" s="6"/>
      <c r="L38" s="40"/>
      <c r="M38" s="33"/>
      <c r="N38" s="5"/>
      <c r="O38" s="15" t="s">
        <v>78</v>
      </c>
      <c r="P38" s="65">
        <v>452.9</v>
      </c>
      <c r="Q38" s="26">
        <v>43494</v>
      </c>
      <c r="R38" s="26">
        <v>43494</v>
      </c>
      <c r="S38" s="65">
        <v>452.9</v>
      </c>
      <c r="T38" s="27" t="s">
        <v>174</v>
      </c>
    </row>
    <row r="39" spans="1:20" ht="27" customHeight="1">
      <c r="A39" s="48" t="s">
        <v>175</v>
      </c>
      <c r="B39" s="25" t="s">
        <v>71</v>
      </c>
      <c r="C39" s="25" t="s">
        <v>72</v>
      </c>
      <c r="D39" s="18" t="s">
        <v>140</v>
      </c>
      <c r="E39" s="28" t="s">
        <v>24</v>
      </c>
      <c r="F39" s="39"/>
      <c r="G39" s="40"/>
      <c r="H39" s="33"/>
      <c r="I39" s="15"/>
      <c r="J39" s="15"/>
      <c r="K39" s="6"/>
      <c r="L39" s="40"/>
      <c r="M39" s="33"/>
      <c r="N39" s="5"/>
      <c r="O39" s="15" t="s">
        <v>176</v>
      </c>
      <c r="P39" s="65">
        <v>10140</v>
      </c>
      <c r="Q39" s="26">
        <v>43494</v>
      </c>
      <c r="R39" s="26">
        <v>43494</v>
      </c>
      <c r="S39" s="65">
        <v>10140</v>
      </c>
      <c r="T39" s="27" t="s">
        <v>177</v>
      </c>
    </row>
    <row r="40" spans="1:20" ht="27" customHeight="1">
      <c r="A40" s="48" t="s">
        <v>178</v>
      </c>
      <c r="B40" s="25" t="s">
        <v>71</v>
      </c>
      <c r="C40" s="25" t="s">
        <v>72</v>
      </c>
      <c r="D40" s="18" t="s">
        <v>179</v>
      </c>
      <c r="E40" s="28" t="s">
        <v>24</v>
      </c>
      <c r="F40" s="39"/>
      <c r="G40" s="40"/>
      <c r="H40" s="33"/>
      <c r="I40" s="15"/>
      <c r="J40" s="15"/>
      <c r="K40" s="6"/>
      <c r="L40" s="40"/>
      <c r="M40" s="33"/>
      <c r="N40" s="5"/>
      <c r="O40" s="15" t="s">
        <v>180</v>
      </c>
      <c r="P40" s="65">
        <v>4609.2</v>
      </c>
      <c r="Q40" s="26">
        <v>43495</v>
      </c>
      <c r="R40" s="26">
        <v>43495</v>
      </c>
      <c r="S40" s="65">
        <v>4609.2</v>
      </c>
      <c r="T40" s="27"/>
    </row>
    <row r="41" spans="1:19" ht="27" customHeight="1">
      <c r="A41" s="48" t="s">
        <v>181</v>
      </c>
      <c r="B41" s="25" t="s">
        <v>71</v>
      </c>
      <c r="C41" s="25" t="s">
        <v>72</v>
      </c>
      <c r="D41" s="18" t="s">
        <v>179</v>
      </c>
      <c r="E41" s="28" t="s">
        <v>24</v>
      </c>
      <c r="F41" s="39"/>
      <c r="G41" s="40"/>
      <c r="H41" s="25"/>
      <c r="I41" s="15"/>
      <c r="J41" s="15"/>
      <c r="K41" s="6"/>
      <c r="L41" s="40"/>
      <c r="M41" s="25"/>
      <c r="N41" s="5"/>
      <c r="O41" s="15" t="s">
        <v>182</v>
      </c>
      <c r="P41" s="65">
        <v>4485</v>
      </c>
      <c r="Q41" s="26">
        <v>43495</v>
      </c>
      <c r="R41" s="26">
        <v>43495</v>
      </c>
      <c r="S41" s="65">
        <v>4485</v>
      </c>
    </row>
    <row r="42" spans="1:20" ht="27" customHeight="1">
      <c r="A42" s="48" t="s">
        <v>183</v>
      </c>
      <c r="B42" s="25" t="s">
        <v>71</v>
      </c>
      <c r="C42" s="25" t="s">
        <v>72</v>
      </c>
      <c r="D42" s="18" t="s">
        <v>184</v>
      </c>
      <c r="E42" s="28" t="s">
        <v>24</v>
      </c>
      <c r="F42" s="39"/>
      <c r="G42" s="40"/>
      <c r="H42" s="33"/>
      <c r="I42" s="15"/>
      <c r="J42" s="15"/>
      <c r="K42" s="6"/>
      <c r="L42" s="40"/>
      <c r="M42" s="33"/>
      <c r="N42" s="15"/>
      <c r="O42" s="15" t="s">
        <v>185</v>
      </c>
      <c r="P42" s="65">
        <v>600</v>
      </c>
      <c r="Q42" s="26">
        <v>43495</v>
      </c>
      <c r="R42" s="26">
        <v>43495</v>
      </c>
      <c r="S42" s="65">
        <v>600</v>
      </c>
      <c r="T42" s="27"/>
    </row>
    <row r="43" spans="1:19" ht="27" customHeight="1">
      <c r="A43" s="48" t="s">
        <v>186</v>
      </c>
      <c r="B43" s="25" t="s">
        <v>71</v>
      </c>
      <c r="C43" s="25" t="s">
        <v>72</v>
      </c>
      <c r="D43" s="8" t="s">
        <v>92</v>
      </c>
      <c r="E43" s="28" t="s">
        <v>24</v>
      </c>
      <c r="F43" s="39"/>
      <c r="G43" s="40"/>
      <c r="H43" s="31"/>
      <c r="I43" s="15"/>
      <c r="J43" s="15"/>
      <c r="K43" s="6"/>
      <c r="L43" s="40"/>
      <c r="M43" s="31"/>
      <c r="N43" s="5"/>
      <c r="O43" s="15" t="s">
        <v>520</v>
      </c>
      <c r="P43" s="65">
        <v>1320.2</v>
      </c>
      <c r="Q43" s="26">
        <v>43497</v>
      </c>
      <c r="R43" s="26"/>
      <c r="S43" s="65">
        <v>1320.2</v>
      </c>
    </row>
    <row r="44" spans="1:20" ht="27" customHeight="1">
      <c r="A44" s="48" t="s">
        <v>191</v>
      </c>
      <c r="B44" s="25" t="s">
        <v>71</v>
      </c>
      <c r="C44" s="25" t="s">
        <v>72</v>
      </c>
      <c r="D44" s="18" t="s">
        <v>192</v>
      </c>
      <c r="E44" s="28" t="s">
        <v>24</v>
      </c>
      <c r="F44" s="39"/>
      <c r="G44" s="40"/>
      <c r="H44" s="33"/>
      <c r="I44" s="15"/>
      <c r="J44" s="15"/>
      <c r="K44" s="6"/>
      <c r="L44" s="40"/>
      <c r="M44" s="33"/>
      <c r="N44" s="5"/>
      <c r="O44" s="15" t="s">
        <v>193</v>
      </c>
      <c r="P44" s="65">
        <v>326</v>
      </c>
      <c r="Q44" s="26">
        <v>43500</v>
      </c>
      <c r="R44" s="26">
        <v>43506</v>
      </c>
      <c r="S44" s="65">
        <v>326</v>
      </c>
      <c r="T44" s="27" t="s">
        <v>412</v>
      </c>
    </row>
    <row r="45" spans="1:20" ht="27" customHeight="1">
      <c r="A45" s="48" t="s">
        <v>384</v>
      </c>
      <c r="B45" s="25" t="s">
        <v>71</v>
      </c>
      <c r="C45" s="25" t="s">
        <v>72</v>
      </c>
      <c r="D45" s="8" t="s">
        <v>190</v>
      </c>
      <c r="E45" s="28" t="s">
        <v>24</v>
      </c>
      <c r="F45" s="39"/>
      <c r="G45" s="40"/>
      <c r="H45" s="31"/>
      <c r="I45" s="15"/>
      <c r="J45" s="15"/>
      <c r="K45" s="6"/>
      <c r="L45" s="40"/>
      <c r="M45" s="31"/>
      <c r="N45" s="5"/>
      <c r="O45" s="15" t="s">
        <v>137</v>
      </c>
      <c r="P45" s="65">
        <v>568</v>
      </c>
      <c r="Q45" s="26">
        <v>43500</v>
      </c>
      <c r="R45" s="26">
        <v>43506</v>
      </c>
      <c r="S45" s="65">
        <v>568</v>
      </c>
      <c r="T45" s="27" t="s">
        <v>385</v>
      </c>
    </row>
    <row r="46" spans="1:24" ht="27" customHeight="1">
      <c r="A46" s="48" t="s">
        <v>187</v>
      </c>
      <c r="B46" s="25" t="s">
        <v>71</v>
      </c>
      <c r="C46" s="25" t="s">
        <v>72</v>
      </c>
      <c r="D46" s="8" t="s">
        <v>188</v>
      </c>
      <c r="E46" s="28" t="s">
        <v>24</v>
      </c>
      <c r="F46" s="39"/>
      <c r="G46" s="40"/>
      <c r="H46" s="31"/>
      <c r="I46" s="15"/>
      <c r="J46" s="15"/>
      <c r="K46" s="6"/>
      <c r="L46" s="40"/>
      <c r="M46" s="31"/>
      <c r="N46" s="5"/>
      <c r="O46" s="15" t="s">
        <v>189</v>
      </c>
      <c r="P46" s="65">
        <v>150</v>
      </c>
      <c r="Q46" s="26">
        <v>43500</v>
      </c>
      <c r="R46" s="26">
        <v>43506</v>
      </c>
      <c r="S46" s="65">
        <v>150</v>
      </c>
      <c r="T46" s="29" t="s">
        <v>688</v>
      </c>
      <c r="X46" s="29"/>
    </row>
    <row r="47" spans="1:20" ht="27" customHeight="1">
      <c r="A47" s="48" t="s">
        <v>194</v>
      </c>
      <c r="B47" s="25" t="s">
        <v>71</v>
      </c>
      <c r="C47" s="25" t="s">
        <v>72</v>
      </c>
      <c r="D47" s="18" t="s">
        <v>92</v>
      </c>
      <c r="E47" s="28" t="s">
        <v>24</v>
      </c>
      <c r="F47" s="39"/>
      <c r="G47" s="40"/>
      <c r="H47" s="33"/>
      <c r="I47" s="15"/>
      <c r="J47" s="15"/>
      <c r="K47" s="6"/>
      <c r="L47" s="40"/>
      <c r="M47" s="33"/>
      <c r="N47" s="5"/>
      <c r="O47" s="15" t="s">
        <v>341</v>
      </c>
      <c r="P47" s="30">
        <v>4835</v>
      </c>
      <c r="Q47" s="26">
        <v>43500</v>
      </c>
      <c r="R47" s="26">
        <v>43865</v>
      </c>
      <c r="S47" s="66"/>
      <c r="T47" s="27"/>
    </row>
    <row r="48" spans="1:20" ht="27" customHeight="1">
      <c r="A48" s="48" t="s">
        <v>195</v>
      </c>
      <c r="B48" s="25" t="s">
        <v>71</v>
      </c>
      <c r="C48" s="25" t="s">
        <v>72</v>
      </c>
      <c r="D48" s="18" t="s">
        <v>82</v>
      </c>
      <c r="E48" s="28" t="s">
        <v>27</v>
      </c>
      <c r="F48" s="39"/>
      <c r="G48" s="40"/>
      <c r="H48" s="25"/>
      <c r="I48" s="15"/>
      <c r="J48" s="15"/>
      <c r="K48" s="6"/>
      <c r="L48" s="40"/>
      <c r="M48" s="25"/>
      <c r="N48" s="5"/>
      <c r="O48" s="15" t="s">
        <v>81</v>
      </c>
      <c r="P48" s="65">
        <v>6226.44</v>
      </c>
      <c r="Q48" s="26">
        <v>43500</v>
      </c>
      <c r="R48" s="26">
        <v>43508</v>
      </c>
      <c r="S48" s="65">
        <v>6226.44</v>
      </c>
      <c r="T48" s="29" t="s">
        <v>329</v>
      </c>
    </row>
    <row r="49" spans="1:19" ht="27" customHeight="1">
      <c r="A49" s="48" t="s">
        <v>196</v>
      </c>
      <c r="B49" s="25" t="s">
        <v>71</v>
      </c>
      <c r="C49" s="25" t="s">
        <v>72</v>
      </c>
      <c r="D49" s="18" t="s">
        <v>197</v>
      </c>
      <c r="E49" s="28" t="s">
        <v>24</v>
      </c>
      <c r="F49" s="39"/>
      <c r="G49" s="40"/>
      <c r="H49" s="25"/>
      <c r="I49" s="15"/>
      <c r="J49" s="15"/>
      <c r="K49" s="6"/>
      <c r="L49" s="40"/>
      <c r="M49" s="25"/>
      <c r="N49" s="5"/>
      <c r="O49" s="15" t="s">
        <v>198</v>
      </c>
      <c r="P49" s="65">
        <v>26780</v>
      </c>
      <c r="Q49" s="26">
        <v>43503</v>
      </c>
      <c r="R49" s="26">
        <v>43830</v>
      </c>
      <c r="S49" s="65">
        <v>26779.4</v>
      </c>
    </row>
    <row r="50" spans="1:20" ht="27" customHeight="1">
      <c r="A50" s="48" t="s">
        <v>199</v>
      </c>
      <c r="B50" s="25" t="s">
        <v>71</v>
      </c>
      <c r="C50" s="25" t="s">
        <v>72</v>
      </c>
      <c r="D50" s="18" t="s">
        <v>192</v>
      </c>
      <c r="E50" s="28" t="s">
        <v>24</v>
      </c>
      <c r="F50" s="39"/>
      <c r="G50" s="40"/>
      <c r="H50" s="33"/>
      <c r="I50" s="15"/>
      <c r="J50" s="15"/>
      <c r="K50" s="6"/>
      <c r="L50" s="40"/>
      <c r="M50" s="33"/>
      <c r="N50" s="5"/>
      <c r="O50" s="5" t="s">
        <v>193</v>
      </c>
      <c r="P50" s="65">
        <v>326</v>
      </c>
      <c r="Q50" s="26">
        <v>43504</v>
      </c>
      <c r="R50" s="26">
        <v>43508</v>
      </c>
      <c r="S50" s="65">
        <v>326</v>
      </c>
      <c r="T50" s="27" t="s">
        <v>413</v>
      </c>
    </row>
    <row r="51" spans="1:20" ht="27" customHeight="1">
      <c r="A51" s="48" t="s">
        <v>200</v>
      </c>
      <c r="B51" s="25" t="s">
        <v>71</v>
      </c>
      <c r="C51" s="25" t="s">
        <v>72</v>
      </c>
      <c r="D51" s="18" t="s">
        <v>202</v>
      </c>
      <c r="E51" s="28" t="s">
        <v>24</v>
      </c>
      <c r="F51" s="39"/>
      <c r="G51" s="40"/>
      <c r="H51" s="33"/>
      <c r="I51" s="15"/>
      <c r="J51" s="15"/>
      <c r="K51" s="6"/>
      <c r="L51" s="40"/>
      <c r="M51" s="33"/>
      <c r="N51" s="5"/>
      <c r="O51" s="5" t="s">
        <v>201</v>
      </c>
      <c r="P51" s="65">
        <v>105</v>
      </c>
      <c r="Q51" s="26" t="s">
        <v>203</v>
      </c>
      <c r="R51" s="26">
        <v>43508</v>
      </c>
      <c r="S51" s="65">
        <v>105</v>
      </c>
      <c r="T51" s="27"/>
    </row>
    <row r="52" spans="1:19" ht="27" customHeight="1">
      <c r="A52" s="48" t="s">
        <v>204</v>
      </c>
      <c r="B52" s="25" t="s">
        <v>71</v>
      </c>
      <c r="C52" s="25" t="s">
        <v>72</v>
      </c>
      <c r="D52" s="18" t="s">
        <v>205</v>
      </c>
      <c r="E52" s="28" t="s">
        <v>24</v>
      </c>
      <c r="F52" s="39"/>
      <c r="G52" s="40"/>
      <c r="H52" s="33"/>
      <c r="I52" s="15"/>
      <c r="J52" s="15"/>
      <c r="K52" s="6"/>
      <c r="L52" s="40"/>
      <c r="M52" s="33" t="s">
        <v>374</v>
      </c>
      <c r="N52" s="15"/>
      <c r="O52" s="15" t="s">
        <v>756</v>
      </c>
      <c r="P52" s="65">
        <v>185</v>
      </c>
      <c r="Q52" s="26" t="s">
        <v>203</v>
      </c>
      <c r="R52" s="26">
        <v>43508</v>
      </c>
      <c r="S52" s="65">
        <v>185</v>
      </c>
    </row>
    <row r="53" spans="1:20" ht="27" customHeight="1">
      <c r="A53" s="48" t="s">
        <v>206</v>
      </c>
      <c r="B53" s="25" t="s">
        <v>71</v>
      </c>
      <c r="C53" s="25" t="s">
        <v>72</v>
      </c>
      <c r="D53" s="18" t="s">
        <v>207</v>
      </c>
      <c r="E53" s="28" t="s">
        <v>24</v>
      </c>
      <c r="F53" s="39"/>
      <c r="G53" s="40"/>
      <c r="H53" s="33"/>
      <c r="I53" s="15"/>
      <c r="J53" s="15"/>
      <c r="K53" s="6"/>
      <c r="L53" s="40"/>
      <c r="M53" s="33"/>
      <c r="N53" s="5"/>
      <c r="O53" s="15" t="s">
        <v>344</v>
      </c>
      <c r="P53" s="65">
        <v>4500</v>
      </c>
      <c r="Q53" s="26">
        <v>43507</v>
      </c>
      <c r="R53" s="26">
        <v>43516</v>
      </c>
      <c r="S53" s="65">
        <v>4500</v>
      </c>
      <c r="T53" s="27"/>
    </row>
    <row r="54" spans="1:20" ht="27" customHeight="1">
      <c r="A54" s="48" t="s">
        <v>208</v>
      </c>
      <c r="B54" s="25" t="s">
        <v>71</v>
      </c>
      <c r="C54" s="25" t="s">
        <v>72</v>
      </c>
      <c r="D54" s="18" t="s">
        <v>82</v>
      </c>
      <c r="E54" s="28" t="s">
        <v>27</v>
      </c>
      <c r="F54" s="39"/>
      <c r="G54" s="40"/>
      <c r="H54" s="25"/>
      <c r="I54" s="15"/>
      <c r="J54" s="15"/>
      <c r="K54" s="6"/>
      <c r="L54" s="40"/>
      <c r="M54" s="25"/>
      <c r="N54" s="5"/>
      <c r="O54" s="15" t="s">
        <v>81</v>
      </c>
      <c r="P54" s="65">
        <v>6750.13</v>
      </c>
      <c r="Q54" s="26">
        <v>43507</v>
      </c>
      <c r="R54" s="26">
        <v>43515</v>
      </c>
      <c r="S54" s="65">
        <v>6750.13</v>
      </c>
      <c r="T54" s="29" t="s">
        <v>422</v>
      </c>
    </row>
    <row r="55" spans="1:20" ht="27" customHeight="1">
      <c r="A55" s="48" t="s">
        <v>425</v>
      </c>
      <c r="B55" s="25"/>
      <c r="C55" s="25"/>
      <c r="D55" s="18" t="s">
        <v>95</v>
      </c>
      <c r="E55" s="28" t="s">
        <v>24</v>
      </c>
      <c r="F55" s="67"/>
      <c r="G55" s="68"/>
      <c r="H55" s="69"/>
      <c r="I55" s="50"/>
      <c r="J55" s="50"/>
      <c r="K55" s="70"/>
      <c r="L55" s="68"/>
      <c r="M55" s="54"/>
      <c r="N55" s="62"/>
      <c r="O55" s="60" t="s">
        <v>96</v>
      </c>
      <c r="P55" s="65">
        <v>380</v>
      </c>
      <c r="Q55" s="64">
        <v>43508</v>
      </c>
      <c r="R55" s="64">
        <v>43508</v>
      </c>
      <c r="S55" s="65">
        <v>380</v>
      </c>
      <c r="T55" s="29" t="s">
        <v>436</v>
      </c>
    </row>
    <row r="56" spans="1:20" ht="27" customHeight="1">
      <c r="A56" s="48" t="s">
        <v>210</v>
      </c>
      <c r="B56" s="25" t="s">
        <v>71</v>
      </c>
      <c r="C56" s="25" t="s">
        <v>72</v>
      </c>
      <c r="D56" s="18" t="s">
        <v>212</v>
      </c>
      <c r="E56" s="28" t="s">
        <v>24</v>
      </c>
      <c r="F56" s="39"/>
      <c r="G56" s="40"/>
      <c r="H56" s="33"/>
      <c r="I56" s="15"/>
      <c r="J56" s="15"/>
      <c r="K56" s="6"/>
      <c r="L56" s="40"/>
      <c r="M56" s="33"/>
      <c r="N56" s="15"/>
      <c r="O56" s="15" t="s">
        <v>211</v>
      </c>
      <c r="P56" s="65">
        <v>1300</v>
      </c>
      <c r="Q56" s="26">
        <v>43514</v>
      </c>
      <c r="R56" s="26">
        <v>43520</v>
      </c>
      <c r="S56" s="65">
        <v>1300</v>
      </c>
      <c r="T56" s="27"/>
    </row>
    <row r="57" spans="1:20" ht="27" customHeight="1">
      <c r="A57" s="47" t="s">
        <v>209</v>
      </c>
      <c r="B57" s="25" t="s">
        <v>71</v>
      </c>
      <c r="C57" s="25" t="s">
        <v>72</v>
      </c>
      <c r="D57" s="8" t="s">
        <v>82</v>
      </c>
      <c r="E57" s="28" t="s">
        <v>27</v>
      </c>
      <c r="F57" s="39"/>
      <c r="G57" s="40"/>
      <c r="H57" s="32"/>
      <c r="I57" s="15"/>
      <c r="J57" s="15"/>
      <c r="K57" s="6"/>
      <c r="L57" s="40"/>
      <c r="M57" s="32"/>
      <c r="N57" s="17"/>
      <c r="O57" s="15" t="s">
        <v>81</v>
      </c>
      <c r="P57" s="65">
        <v>5758.63</v>
      </c>
      <c r="Q57" s="26">
        <v>43514</v>
      </c>
      <c r="R57" s="26">
        <v>43521</v>
      </c>
      <c r="S57" s="65">
        <v>5758.63</v>
      </c>
      <c r="T57" s="27" t="s">
        <v>423</v>
      </c>
    </row>
    <row r="58" spans="1:20" ht="27" customHeight="1">
      <c r="A58" s="48" t="s">
        <v>215</v>
      </c>
      <c r="B58" s="25" t="s">
        <v>71</v>
      </c>
      <c r="C58" s="25" t="s">
        <v>72</v>
      </c>
      <c r="D58" s="18" t="s">
        <v>216</v>
      </c>
      <c r="E58" s="28" t="s">
        <v>24</v>
      </c>
      <c r="F58" s="39"/>
      <c r="G58" s="40"/>
      <c r="H58" s="33"/>
      <c r="I58" s="15"/>
      <c r="J58" s="15"/>
      <c r="K58" s="6"/>
      <c r="L58" s="40"/>
      <c r="M58" s="33"/>
      <c r="N58" s="15"/>
      <c r="O58" s="15" t="s">
        <v>340</v>
      </c>
      <c r="P58" s="65">
        <v>1489.55</v>
      </c>
      <c r="Q58" s="26">
        <v>43515</v>
      </c>
      <c r="R58" s="26">
        <v>43521</v>
      </c>
      <c r="S58" s="65">
        <v>1489.55</v>
      </c>
      <c r="T58" s="27" t="s">
        <v>410</v>
      </c>
    </row>
    <row r="59" spans="1:20" ht="27" customHeight="1">
      <c r="A59" s="48" t="s">
        <v>213</v>
      </c>
      <c r="B59" s="25" t="s">
        <v>71</v>
      </c>
      <c r="C59" s="25" t="s">
        <v>72</v>
      </c>
      <c r="D59" s="18" t="s">
        <v>214</v>
      </c>
      <c r="E59" s="28" t="s">
        <v>24</v>
      </c>
      <c r="F59" s="39"/>
      <c r="G59" s="40"/>
      <c r="H59" s="31"/>
      <c r="I59" s="15"/>
      <c r="J59" s="15"/>
      <c r="K59" s="6"/>
      <c r="L59" s="40"/>
      <c r="M59" s="31"/>
      <c r="N59" s="15"/>
      <c r="O59" s="15" t="s">
        <v>155</v>
      </c>
      <c r="P59" s="65">
        <v>1696</v>
      </c>
      <c r="Q59" s="26">
        <v>43515</v>
      </c>
      <c r="R59" s="26">
        <v>43520</v>
      </c>
      <c r="S59" s="65">
        <v>1696</v>
      </c>
      <c r="T59" s="27" t="s">
        <v>624</v>
      </c>
    </row>
    <row r="60" spans="1:20" ht="27" customHeight="1">
      <c r="A60" s="48" t="s">
        <v>217</v>
      </c>
      <c r="B60" s="25" t="s">
        <v>71</v>
      </c>
      <c r="C60" s="25" t="s">
        <v>72</v>
      </c>
      <c r="D60" s="18" t="s">
        <v>218</v>
      </c>
      <c r="E60" s="28" t="s">
        <v>24</v>
      </c>
      <c r="F60" s="39"/>
      <c r="G60" s="40"/>
      <c r="H60" s="31"/>
      <c r="I60" s="15"/>
      <c r="J60" s="15"/>
      <c r="K60" s="6"/>
      <c r="L60" s="40"/>
      <c r="M60" s="31"/>
      <c r="N60" s="5"/>
      <c r="O60" s="15" t="s">
        <v>219</v>
      </c>
      <c r="P60" s="65">
        <v>1800</v>
      </c>
      <c r="Q60" s="26">
        <v>43515</v>
      </c>
      <c r="R60" s="26">
        <v>43515</v>
      </c>
      <c r="S60" s="65">
        <v>1800</v>
      </c>
      <c r="T60" s="27"/>
    </row>
    <row r="61" spans="1:20" ht="27" customHeight="1">
      <c r="A61" s="48" t="s">
        <v>220</v>
      </c>
      <c r="B61" s="25" t="s">
        <v>71</v>
      </c>
      <c r="C61" s="25" t="s">
        <v>72</v>
      </c>
      <c r="D61" s="18" t="s">
        <v>221</v>
      </c>
      <c r="E61" s="28" t="s">
        <v>24</v>
      </c>
      <c r="F61" s="39"/>
      <c r="G61" s="40"/>
      <c r="H61" s="33"/>
      <c r="I61" s="15"/>
      <c r="J61" s="15"/>
      <c r="K61" s="6"/>
      <c r="L61" s="40"/>
      <c r="M61" s="33"/>
      <c r="N61" s="5"/>
      <c r="O61" s="62" t="s">
        <v>368</v>
      </c>
      <c r="P61" s="65">
        <v>800</v>
      </c>
      <c r="Q61" s="26">
        <v>43518</v>
      </c>
      <c r="R61" s="26">
        <v>43524</v>
      </c>
      <c r="S61" s="65">
        <v>800</v>
      </c>
      <c r="T61" s="27" t="s">
        <v>409</v>
      </c>
    </row>
    <row r="62" spans="1:20" ht="27" customHeight="1">
      <c r="A62" s="48" t="s">
        <v>222</v>
      </c>
      <c r="B62" s="25" t="s">
        <v>71</v>
      </c>
      <c r="C62" s="25" t="s">
        <v>72</v>
      </c>
      <c r="D62" s="18" t="s">
        <v>223</v>
      </c>
      <c r="E62" s="28" t="s">
        <v>24</v>
      </c>
      <c r="F62" s="39"/>
      <c r="G62" s="40"/>
      <c r="H62" s="25"/>
      <c r="I62" s="15"/>
      <c r="J62" s="15"/>
      <c r="K62" s="6"/>
      <c r="L62" s="40"/>
      <c r="M62" s="25"/>
      <c r="N62" s="5"/>
      <c r="O62" s="15" t="s">
        <v>224</v>
      </c>
      <c r="P62" s="65">
        <v>1500</v>
      </c>
      <c r="Q62" s="26">
        <v>43487</v>
      </c>
      <c r="R62" s="26">
        <v>43525</v>
      </c>
      <c r="S62" s="65">
        <v>1500</v>
      </c>
      <c r="T62" s="27" t="s">
        <v>588</v>
      </c>
    </row>
    <row r="63" spans="1:20" ht="27" customHeight="1">
      <c r="A63" s="48" t="s">
        <v>225</v>
      </c>
      <c r="B63" s="25" t="s">
        <v>71</v>
      </c>
      <c r="C63" s="25" t="s">
        <v>72</v>
      </c>
      <c r="D63" s="18" t="s">
        <v>226</v>
      </c>
      <c r="E63" s="28" t="s">
        <v>24</v>
      </c>
      <c r="F63" s="39"/>
      <c r="G63" s="40"/>
      <c r="H63" s="25"/>
      <c r="I63" s="15"/>
      <c r="J63" s="15"/>
      <c r="K63" s="6"/>
      <c r="L63" s="40"/>
      <c r="M63" s="25"/>
      <c r="N63" s="5"/>
      <c r="O63" s="15" t="s">
        <v>104</v>
      </c>
      <c r="P63" s="65">
        <v>180.8</v>
      </c>
      <c r="Q63" s="26">
        <v>43518</v>
      </c>
      <c r="R63" s="26">
        <v>43524</v>
      </c>
      <c r="S63" s="65">
        <v>180.8</v>
      </c>
      <c r="T63" s="29" t="s">
        <v>433</v>
      </c>
    </row>
    <row r="64" spans="1:20" ht="27" customHeight="1">
      <c r="A64" s="48" t="s">
        <v>227</v>
      </c>
      <c r="B64" s="25" t="s">
        <v>71</v>
      </c>
      <c r="C64" s="25" t="s">
        <v>72</v>
      </c>
      <c r="D64" s="18" t="s">
        <v>228</v>
      </c>
      <c r="E64" s="28" t="s">
        <v>24</v>
      </c>
      <c r="F64" s="39"/>
      <c r="G64" s="40"/>
      <c r="H64" s="33"/>
      <c r="I64" s="15"/>
      <c r="J64" s="15"/>
      <c r="K64" s="6"/>
      <c r="L64" s="40"/>
      <c r="M64" s="33"/>
      <c r="N64" s="5"/>
      <c r="O64" s="15" t="s">
        <v>137</v>
      </c>
      <c r="P64" s="65">
        <v>590</v>
      </c>
      <c r="Q64" s="26">
        <v>43518</v>
      </c>
      <c r="R64" s="26">
        <v>43524</v>
      </c>
      <c r="S64" s="65">
        <v>590</v>
      </c>
      <c r="T64" s="27" t="s">
        <v>386</v>
      </c>
    </row>
    <row r="65" spans="1:20" ht="27" customHeight="1">
      <c r="A65" s="48" t="s">
        <v>229</v>
      </c>
      <c r="B65" s="25" t="s">
        <v>71</v>
      </c>
      <c r="C65" s="25" t="s">
        <v>72</v>
      </c>
      <c r="D65" s="18" t="s">
        <v>230</v>
      </c>
      <c r="E65" s="28" t="s">
        <v>24</v>
      </c>
      <c r="F65" s="39"/>
      <c r="G65" s="40"/>
      <c r="H65" s="33"/>
      <c r="I65" s="15"/>
      <c r="J65" s="15"/>
      <c r="K65" s="6"/>
      <c r="L65" s="40"/>
      <c r="M65" s="33"/>
      <c r="N65" s="5"/>
      <c r="O65" s="5" t="s">
        <v>231</v>
      </c>
      <c r="P65" s="65">
        <v>187.9</v>
      </c>
      <c r="Q65" s="26">
        <v>43487</v>
      </c>
      <c r="R65" s="26">
        <v>43525</v>
      </c>
      <c r="S65" s="65">
        <v>187.9</v>
      </c>
      <c r="T65" s="27"/>
    </row>
    <row r="66" spans="1:20" ht="27" customHeight="1">
      <c r="A66" s="48" t="s">
        <v>232</v>
      </c>
      <c r="B66" s="25" t="s">
        <v>71</v>
      </c>
      <c r="C66" s="25" t="s">
        <v>72</v>
      </c>
      <c r="D66" s="18" t="s">
        <v>160</v>
      </c>
      <c r="E66" s="28" t="s">
        <v>24</v>
      </c>
      <c r="F66" s="39"/>
      <c r="G66" s="40"/>
      <c r="H66" s="31"/>
      <c r="I66" s="15"/>
      <c r="J66" s="15"/>
      <c r="K66" s="6"/>
      <c r="L66" s="40"/>
      <c r="M66" s="31"/>
      <c r="N66" s="5"/>
      <c r="O66" s="5" t="s">
        <v>224</v>
      </c>
      <c r="P66" s="65">
        <v>500</v>
      </c>
      <c r="Q66" s="26">
        <v>43518</v>
      </c>
      <c r="R66" s="26">
        <v>43518</v>
      </c>
      <c r="S66" s="65">
        <v>500</v>
      </c>
      <c r="T66" s="27" t="s">
        <v>233</v>
      </c>
    </row>
    <row r="67" spans="1:20" ht="27" customHeight="1">
      <c r="A67" s="48" t="s">
        <v>234</v>
      </c>
      <c r="B67" s="25" t="s">
        <v>71</v>
      </c>
      <c r="C67" s="25" t="s">
        <v>72</v>
      </c>
      <c r="D67" s="18" t="s">
        <v>127</v>
      </c>
      <c r="E67" s="28" t="s">
        <v>24</v>
      </c>
      <c r="F67" s="39"/>
      <c r="G67" s="40"/>
      <c r="H67" s="25"/>
      <c r="I67" s="15"/>
      <c r="J67" s="15"/>
      <c r="K67" s="6"/>
      <c r="L67" s="40"/>
      <c r="M67" s="25"/>
      <c r="N67" s="5"/>
      <c r="O67" s="5" t="s">
        <v>129</v>
      </c>
      <c r="P67" s="65">
        <v>1212.85</v>
      </c>
      <c r="Q67" s="26">
        <v>43521</v>
      </c>
      <c r="R67" s="26">
        <v>43521</v>
      </c>
      <c r="S67" s="65">
        <v>1212.85</v>
      </c>
      <c r="T67" s="27" t="s">
        <v>235</v>
      </c>
    </row>
    <row r="68" spans="1:20" ht="27" customHeight="1">
      <c r="A68" s="48" t="s">
        <v>236</v>
      </c>
      <c r="B68" s="25" t="s">
        <v>71</v>
      </c>
      <c r="C68" s="25" t="s">
        <v>72</v>
      </c>
      <c r="D68" s="18" t="s">
        <v>127</v>
      </c>
      <c r="E68" s="28" t="s">
        <v>24</v>
      </c>
      <c r="F68" s="39"/>
      <c r="G68" s="40"/>
      <c r="H68" s="33"/>
      <c r="I68" s="15"/>
      <c r="J68" s="15"/>
      <c r="K68" s="6"/>
      <c r="L68" s="40"/>
      <c r="M68" s="33"/>
      <c r="N68" s="5"/>
      <c r="O68" s="15" t="s">
        <v>128</v>
      </c>
      <c r="P68" s="65">
        <v>303.94</v>
      </c>
      <c r="Q68" s="26">
        <v>43521</v>
      </c>
      <c r="R68" s="26">
        <v>43521</v>
      </c>
      <c r="S68" s="65">
        <v>303.94</v>
      </c>
      <c r="T68" s="27" t="s">
        <v>514</v>
      </c>
    </row>
    <row r="69" spans="1:20" ht="27" customHeight="1">
      <c r="A69" s="48" t="s">
        <v>238</v>
      </c>
      <c r="B69" s="25" t="s">
        <v>71</v>
      </c>
      <c r="C69" s="25" t="s">
        <v>72</v>
      </c>
      <c r="D69" s="18" t="s">
        <v>132</v>
      </c>
      <c r="E69" s="28" t="s">
        <v>24</v>
      </c>
      <c r="F69" s="39"/>
      <c r="G69" s="40"/>
      <c r="H69" s="33"/>
      <c r="I69" s="15"/>
      <c r="J69" s="15"/>
      <c r="K69" s="6"/>
      <c r="L69" s="40"/>
      <c r="M69" s="33"/>
      <c r="N69" s="5"/>
      <c r="O69" s="15" t="s">
        <v>133</v>
      </c>
      <c r="P69" s="65">
        <v>2005.2</v>
      </c>
      <c r="Q69" s="26">
        <v>43521</v>
      </c>
      <c r="R69" s="26">
        <v>43521</v>
      </c>
      <c r="S69" s="65">
        <v>2005.2</v>
      </c>
      <c r="T69" s="27" t="s">
        <v>239</v>
      </c>
    </row>
    <row r="70" spans="1:19" ht="27" customHeight="1">
      <c r="A70" s="48" t="s">
        <v>240</v>
      </c>
      <c r="B70" s="25" t="s">
        <v>71</v>
      </c>
      <c r="C70" s="25" t="s">
        <v>72</v>
      </c>
      <c r="D70" s="18" t="s">
        <v>241</v>
      </c>
      <c r="E70" s="28" t="s">
        <v>24</v>
      </c>
      <c r="F70" s="39"/>
      <c r="G70" s="40"/>
      <c r="H70" s="25"/>
      <c r="I70" s="15"/>
      <c r="J70" s="15"/>
      <c r="K70" s="6"/>
      <c r="L70" s="40"/>
      <c r="M70" s="25"/>
      <c r="N70" s="5"/>
      <c r="O70" s="5" t="s">
        <v>242</v>
      </c>
      <c r="P70" s="65">
        <v>500</v>
      </c>
      <c r="Q70" s="26">
        <v>43521</v>
      </c>
      <c r="R70" s="26">
        <v>43521</v>
      </c>
      <c r="S70" s="65">
        <v>500</v>
      </c>
    </row>
    <row r="71" spans="1:20" ht="27" customHeight="1">
      <c r="A71" s="48" t="s">
        <v>248</v>
      </c>
      <c r="B71" s="25" t="s">
        <v>71</v>
      </c>
      <c r="C71" s="25" t="s">
        <v>72</v>
      </c>
      <c r="D71" s="18" t="s">
        <v>249</v>
      </c>
      <c r="E71" s="28" t="s">
        <v>24</v>
      </c>
      <c r="F71" s="39"/>
      <c r="G71" s="40"/>
      <c r="H71" s="33"/>
      <c r="I71" s="15"/>
      <c r="J71" s="15"/>
      <c r="K71" s="6"/>
      <c r="L71" s="40"/>
      <c r="M71" s="33"/>
      <c r="N71" s="5"/>
      <c r="O71" s="5" t="s">
        <v>250</v>
      </c>
      <c r="P71" s="65">
        <v>30</v>
      </c>
      <c r="Q71" s="26">
        <v>43521</v>
      </c>
      <c r="R71" s="26">
        <v>43526</v>
      </c>
      <c r="S71" s="65">
        <v>30</v>
      </c>
      <c r="T71" s="29" t="s">
        <v>792</v>
      </c>
    </row>
    <row r="72" spans="1:20" ht="27" customHeight="1">
      <c r="A72" s="48" t="s">
        <v>247</v>
      </c>
      <c r="B72" s="25" t="s">
        <v>71</v>
      </c>
      <c r="C72" s="25" t="s">
        <v>72</v>
      </c>
      <c r="D72" s="18" t="s">
        <v>82</v>
      </c>
      <c r="E72" s="28" t="s">
        <v>27</v>
      </c>
      <c r="F72" s="39"/>
      <c r="G72" s="40"/>
      <c r="H72" s="25"/>
      <c r="I72" s="15"/>
      <c r="J72" s="15"/>
      <c r="K72" s="6"/>
      <c r="L72" s="40"/>
      <c r="M72" s="25"/>
      <c r="N72" s="5"/>
      <c r="O72" s="15" t="s">
        <v>81</v>
      </c>
      <c r="P72" s="65">
        <v>6906.63</v>
      </c>
      <c r="Q72" s="26">
        <v>43521</v>
      </c>
      <c r="R72" s="26">
        <v>43529</v>
      </c>
      <c r="S72" s="65">
        <v>6906.63</v>
      </c>
      <c r="T72" s="29" t="s">
        <v>424</v>
      </c>
    </row>
    <row r="73" spans="1:20" ht="27" customHeight="1">
      <c r="A73" s="48" t="s">
        <v>243</v>
      </c>
      <c r="B73" s="25" t="s">
        <v>71</v>
      </c>
      <c r="C73" s="25" t="s">
        <v>72</v>
      </c>
      <c r="D73" s="18" t="s">
        <v>160</v>
      </c>
      <c r="E73" s="28" t="s">
        <v>24</v>
      </c>
      <c r="F73" s="39"/>
      <c r="G73" s="40"/>
      <c r="H73" s="32"/>
      <c r="I73" s="15"/>
      <c r="J73" s="15"/>
      <c r="K73" s="6"/>
      <c r="L73" s="40"/>
      <c r="M73" s="32"/>
      <c r="N73" s="5"/>
      <c r="O73" s="5" t="s">
        <v>129</v>
      </c>
      <c r="P73" s="65">
        <v>1452.04</v>
      </c>
      <c r="Q73" s="26">
        <v>43522</v>
      </c>
      <c r="R73" s="26">
        <v>43522</v>
      </c>
      <c r="S73" s="65">
        <v>1452.04</v>
      </c>
      <c r="T73" s="27" t="s">
        <v>246</v>
      </c>
    </row>
    <row r="74" spans="1:20" ht="27" customHeight="1">
      <c r="A74" s="48" t="s">
        <v>244</v>
      </c>
      <c r="B74" s="25" t="s">
        <v>71</v>
      </c>
      <c r="C74" s="25" t="s">
        <v>72</v>
      </c>
      <c r="D74" s="18" t="s">
        <v>160</v>
      </c>
      <c r="E74" s="28" t="s">
        <v>24</v>
      </c>
      <c r="F74" s="39"/>
      <c r="G74" s="40"/>
      <c r="H74" s="32"/>
      <c r="I74" s="15"/>
      <c r="J74" s="15"/>
      <c r="K74" s="6"/>
      <c r="L74" s="40"/>
      <c r="M74" s="32"/>
      <c r="N74" s="5"/>
      <c r="O74" s="5" t="s">
        <v>245</v>
      </c>
      <c r="P74" s="65">
        <v>690</v>
      </c>
      <c r="Q74" s="26">
        <v>43522</v>
      </c>
      <c r="R74" s="26">
        <v>43522</v>
      </c>
      <c r="S74" s="65">
        <v>690</v>
      </c>
      <c r="T74" s="27"/>
    </row>
    <row r="75" spans="1:20" ht="27" customHeight="1">
      <c r="A75" s="48" t="s">
        <v>260</v>
      </c>
      <c r="B75" s="25" t="s">
        <v>71</v>
      </c>
      <c r="C75" s="25" t="s">
        <v>72</v>
      </c>
      <c r="D75" s="18" t="s">
        <v>74</v>
      </c>
      <c r="E75" s="28" t="s">
        <v>24</v>
      </c>
      <c r="F75" s="39"/>
      <c r="G75" s="40"/>
      <c r="H75" s="25"/>
      <c r="I75" s="15"/>
      <c r="J75" s="5"/>
      <c r="K75" s="6"/>
      <c r="L75" s="40"/>
      <c r="M75" s="25"/>
      <c r="N75" s="5"/>
      <c r="O75" s="5" t="s">
        <v>75</v>
      </c>
      <c r="P75" s="65">
        <v>459.86</v>
      </c>
      <c r="Q75" s="26">
        <v>43522</v>
      </c>
      <c r="R75" s="26">
        <v>43524</v>
      </c>
      <c r="S75" s="65">
        <v>459.86</v>
      </c>
      <c r="T75" s="29" t="s">
        <v>777</v>
      </c>
    </row>
    <row r="76" spans="1:20" ht="27" customHeight="1">
      <c r="A76" s="48" t="s">
        <v>252</v>
      </c>
      <c r="B76" s="25" t="s">
        <v>71</v>
      </c>
      <c r="C76" s="25" t="s">
        <v>72</v>
      </c>
      <c r="D76" s="18" t="s">
        <v>127</v>
      </c>
      <c r="E76" s="28" t="s">
        <v>24</v>
      </c>
      <c r="F76" s="39"/>
      <c r="G76" s="40"/>
      <c r="H76" s="32"/>
      <c r="I76" s="15"/>
      <c r="J76" s="15"/>
      <c r="K76" s="6"/>
      <c r="L76" s="40"/>
      <c r="M76" s="32"/>
      <c r="N76" s="5"/>
      <c r="O76" s="5" t="s">
        <v>163</v>
      </c>
      <c r="P76" s="65">
        <v>1245.86</v>
      </c>
      <c r="Q76" s="26">
        <v>43523</v>
      </c>
      <c r="R76" s="26">
        <v>43523</v>
      </c>
      <c r="S76" s="65">
        <v>1245.86</v>
      </c>
      <c r="T76" s="27" t="s">
        <v>253</v>
      </c>
    </row>
    <row r="77" spans="1:20" ht="27" customHeight="1">
      <c r="A77" s="48" t="s">
        <v>255</v>
      </c>
      <c r="B77" s="25" t="s">
        <v>71</v>
      </c>
      <c r="C77" s="25" t="s">
        <v>72</v>
      </c>
      <c r="D77" s="18" t="s">
        <v>184</v>
      </c>
      <c r="E77" s="28" t="s">
        <v>24</v>
      </c>
      <c r="F77" s="39"/>
      <c r="G77" s="40"/>
      <c r="H77" s="33"/>
      <c r="I77" s="15"/>
      <c r="J77" s="15"/>
      <c r="K77" s="6"/>
      <c r="L77" s="40"/>
      <c r="M77" s="33"/>
      <c r="N77" s="5"/>
      <c r="O77" s="15" t="s">
        <v>185</v>
      </c>
      <c r="P77" s="65">
        <v>100</v>
      </c>
      <c r="Q77" s="26">
        <v>43523</v>
      </c>
      <c r="R77" s="26">
        <v>43523</v>
      </c>
      <c r="S77" s="65">
        <v>100</v>
      </c>
      <c r="T77" s="27" t="s">
        <v>256</v>
      </c>
    </row>
    <row r="78" spans="1:20" ht="27" customHeight="1">
      <c r="A78" s="48" t="s">
        <v>254</v>
      </c>
      <c r="B78" s="25" t="s">
        <v>71</v>
      </c>
      <c r="C78" s="25" t="s">
        <v>72</v>
      </c>
      <c r="D78" s="18" t="s">
        <v>148</v>
      </c>
      <c r="E78" s="28" t="s">
        <v>24</v>
      </c>
      <c r="F78" s="39"/>
      <c r="G78" s="40"/>
      <c r="H78" s="33"/>
      <c r="I78" s="15"/>
      <c r="J78" s="15"/>
      <c r="K78" s="6"/>
      <c r="L78" s="40"/>
      <c r="M78" s="33"/>
      <c r="N78" s="5"/>
      <c r="O78" s="5" t="s">
        <v>149</v>
      </c>
      <c r="P78" s="65">
        <v>35.25</v>
      </c>
      <c r="Q78" s="26">
        <v>43523</v>
      </c>
      <c r="R78" s="26">
        <v>43523</v>
      </c>
      <c r="S78" s="65">
        <v>35.25</v>
      </c>
      <c r="T78" s="27" t="s">
        <v>257</v>
      </c>
    </row>
    <row r="79" spans="1:20" ht="27" customHeight="1">
      <c r="A79" s="48" t="s">
        <v>258</v>
      </c>
      <c r="B79" s="25" t="s">
        <v>71</v>
      </c>
      <c r="C79" s="25" t="s">
        <v>72</v>
      </c>
      <c r="D79" s="18" t="s">
        <v>148</v>
      </c>
      <c r="E79" s="28" t="s">
        <v>24</v>
      </c>
      <c r="F79" s="39"/>
      <c r="G79" s="40"/>
      <c r="H79" s="25"/>
      <c r="I79" s="15"/>
      <c r="J79" s="5"/>
      <c r="K79" s="6"/>
      <c r="L79" s="40"/>
      <c r="M79" s="25"/>
      <c r="N79" s="5"/>
      <c r="O79" s="5" t="s">
        <v>169</v>
      </c>
      <c r="P79" s="65">
        <v>784.21</v>
      </c>
      <c r="Q79" s="26">
        <v>43523</v>
      </c>
      <c r="R79" s="26">
        <v>43523</v>
      </c>
      <c r="S79" s="65">
        <v>784.21</v>
      </c>
      <c r="T79" s="27" t="s">
        <v>259</v>
      </c>
    </row>
    <row r="80" spans="1:23" ht="27" customHeight="1">
      <c r="A80" s="48" t="s">
        <v>261</v>
      </c>
      <c r="B80" s="25" t="s">
        <v>71</v>
      </c>
      <c r="C80" s="25" t="s">
        <v>72</v>
      </c>
      <c r="D80" s="18" t="s">
        <v>127</v>
      </c>
      <c r="E80" s="28" t="s">
        <v>24</v>
      </c>
      <c r="F80" s="39"/>
      <c r="G80" s="40"/>
      <c r="H80" s="31"/>
      <c r="I80" s="15"/>
      <c r="J80" s="15"/>
      <c r="K80" s="6"/>
      <c r="L80" s="40"/>
      <c r="M80" s="31"/>
      <c r="N80" s="5"/>
      <c r="O80" s="5" t="s">
        <v>262</v>
      </c>
      <c r="P80" s="65">
        <v>140.97</v>
      </c>
      <c r="Q80" s="26">
        <v>43523</v>
      </c>
      <c r="R80" s="26">
        <v>43523</v>
      </c>
      <c r="S80" s="65">
        <v>140.97</v>
      </c>
      <c r="U80" s="10"/>
      <c r="W80" s="10"/>
    </row>
    <row r="81" spans="1:20" ht="27" customHeight="1">
      <c r="A81" s="48" t="s">
        <v>263</v>
      </c>
      <c r="B81" s="25" t="s">
        <v>71</v>
      </c>
      <c r="C81" s="25" t="s">
        <v>72</v>
      </c>
      <c r="D81" s="18" t="s">
        <v>264</v>
      </c>
      <c r="E81" s="28" t="s">
        <v>24</v>
      </c>
      <c r="F81" s="39"/>
      <c r="G81" s="40"/>
      <c r="H81" s="33"/>
      <c r="I81" s="15"/>
      <c r="J81" s="15"/>
      <c r="K81" s="6"/>
      <c r="L81" s="40"/>
      <c r="M81" s="33"/>
      <c r="N81" s="5"/>
      <c r="O81" s="15" t="s">
        <v>176</v>
      </c>
      <c r="P81" s="65">
        <v>8580</v>
      </c>
      <c r="Q81" s="26">
        <v>43524</v>
      </c>
      <c r="R81" s="26">
        <v>43524</v>
      </c>
      <c r="S81" s="65">
        <v>8580</v>
      </c>
      <c r="T81" s="27" t="s">
        <v>265</v>
      </c>
    </row>
    <row r="82" spans="1:20" ht="27" customHeight="1">
      <c r="A82" s="48" t="s">
        <v>266</v>
      </c>
      <c r="B82" s="25" t="s">
        <v>71</v>
      </c>
      <c r="C82" s="25" t="s">
        <v>72</v>
      </c>
      <c r="D82" s="18" t="s">
        <v>267</v>
      </c>
      <c r="E82" s="28" t="s">
        <v>24</v>
      </c>
      <c r="F82" s="39"/>
      <c r="G82" s="40"/>
      <c r="H82" s="33"/>
      <c r="I82" s="15"/>
      <c r="J82" s="15"/>
      <c r="K82" s="6"/>
      <c r="L82" s="40"/>
      <c r="M82" s="33"/>
      <c r="N82" s="5"/>
      <c r="O82" s="15" t="s">
        <v>269</v>
      </c>
      <c r="P82" s="65">
        <v>1000</v>
      </c>
      <c r="Q82" s="26">
        <v>43525</v>
      </c>
      <c r="R82" s="26">
        <v>43529</v>
      </c>
      <c r="S82" s="65">
        <v>1000</v>
      </c>
      <c r="T82" s="27"/>
    </row>
    <row r="83" spans="1:20" ht="27" customHeight="1">
      <c r="A83" s="48" t="s">
        <v>268</v>
      </c>
      <c r="B83" s="25" t="s">
        <v>71</v>
      </c>
      <c r="C83" s="25" t="s">
        <v>72</v>
      </c>
      <c r="D83" s="18" t="s">
        <v>77</v>
      </c>
      <c r="E83" s="28" t="s">
        <v>24</v>
      </c>
      <c r="F83" s="39"/>
      <c r="G83" s="40"/>
      <c r="H83" s="33"/>
      <c r="I83" s="15"/>
      <c r="J83" s="15"/>
      <c r="K83" s="6"/>
      <c r="L83" s="40"/>
      <c r="M83" s="33"/>
      <c r="N83" s="5"/>
      <c r="O83" s="15" t="s">
        <v>78</v>
      </c>
      <c r="P83" s="65">
        <v>150.85</v>
      </c>
      <c r="Q83" s="26">
        <v>43528</v>
      </c>
      <c r="R83" s="26">
        <v>43528</v>
      </c>
      <c r="S83" s="65">
        <v>150.85</v>
      </c>
      <c r="T83" s="27" t="s">
        <v>270</v>
      </c>
    </row>
    <row r="84" spans="1:22" ht="27" customHeight="1">
      <c r="A84" s="48" t="s">
        <v>426</v>
      </c>
      <c r="B84" s="25"/>
      <c r="C84" s="25"/>
      <c r="D84" s="18" t="s">
        <v>82</v>
      </c>
      <c r="E84" s="28" t="s">
        <v>27</v>
      </c>
      <c r="F84" s="67"/>
      <c r="G84" s="68"/>
      <c r="H84" s="71"/>
      <c r="I84" s="50"/>
      <c r="J84" s="50"/>
      <c r="K84" s="70"/>
      <c r="L84" s="68"/>
      <c r="M84" s="59"/>
      <c r="N84" s="62"/>
      <c r="O84" s="60" t="s">
        <v>81</v>
      </c>
      <c r="P84" s="65">
        <v>6873.22</v>
      </c>
      <c r="Q84" s="26">
        <v>43528</v>
      </c>
      <c r="R84" s="26">
        <v>43536</v>
      </c>
      <c r="S84" s="65">
        <v>6873.22</v>
      </c>
      <c r="T84" s="27" t="s">
        <v>430</v>
      </c>
      <c r="V84" s="63"/>
    </row>
    <row r="85" spans="1:20" ht="27" customHeight="1">
      <c r="A85" s="48" t="s">
        <v>271</v>
      </c>
      <c r="B85" s="25" t="s">
        <v>71</v>
      </c>
      <c r="C85" s="25" t="s">
        <v>72</v>
      </c>
      <c r="D85" s="18" t="s">
        <v>95</v>
      </c>
      <c r="E85" s="28" t="s">
        <v>24</v>
      </c>
      <c r="F85" s="39"/>
      <c r="G85" s="40"/>
      <c r="H85" s="33"/>
      <c r="I85" s="15"/>
      <c r="J85" s="15"/>
      <c r="K85" s="6"/>
      <c r="L85" s="40"/>
      <c r="M85" s="33"/>
      <c r="N85" s="5"/>
      <c r="O85" s="15" t="s">
        <v>96</v>
      </c>
      <c r="P85" s="65">
        <v>442.7</v>
      </c>
      <c r="Q85" s="26">
        <v>43530</v>
      </c>
      <c r="R85" s="26">
        <v>43530</v>
      </c>
      <c r="S85" s="65">
        <v>442.7</v>
      </c>
      <c r="T85" s="27" t="s">
        <v>435</v>
      </c>
    </row>
    <row r="86" spans="1:20" ht="27" customHeight="1">
      <c r="A86" s="48" t="s">
        <v>278</v>
      </c>
      <c r="B86" s="25" t="s">
        <v>71</v>
      </c>
      <c r="C86" s="25" t="s">
        <v>72</v>
      </c>
      <c r="D86" s="18" t="s">
        <v>192</v>
      </c>
      <c r="E86" s="28" t="s">
        <v>24</v>
      </c>
      <c r="F86" s="39"/>
      <c r="G86" s="40"/>
      <c r="H86" s="32"/>
      <c r="I86" s="15"/>
      <c r="J86" s="5"/>
      <c r="K86" s="6"/>
      <c r="L86" s="40"/>
      <c r="M86" s="32"/>
      <c r="N86" s="5"/>
      <c r="O86" s="5" t="s">
        <v>193</v>
      </c>
      <c r="P86" s="65">
        <v>326</v>
      </c>
      <c r="Q86" s="26" t="s">
        <v>277</v>
      </c>
      <c r="R86" s="26">
        <v>43535</v>
      </c>
      <c r="S86" s="65">
        <v>326</v>
      </c>
      <c r="T86" s="27" t="s">
        <v>414</v>
      </c>
    </row>
    <row r="87" spans="1:20" ht="27" customHeight="1">
      <c r="A87" s="48" t="s">
        <v>274</v>
      </c>
      <c r="B87" s="25" t="s">
        <v>71</v>
      </c>
      <c r="C87" s="25" t="s">
        <v>72</v>
      </c>
      <c r="D87" s="18" t="s">
        <v>275</v>
      </c>
      <c r="E87" s="28" t="s">
        <v>24</v>
      </c>
      <c r="F87" s="39"/>
      <c r="G87" s="40"/>
      <c r="H87" s="31"/>
      <c r="I87" s="15"/>
      <c r="J87" s="15"/>
      <c r="K87" s="6"/>
      <c r="L87" s="40"/>
      <c r="M87" s="31"/>
      <c r="N87" s="5"/>
      <c r="O87" s="15" t="s">
        <v>276</v>
      </c>
      <c r="P87" s="65">
        <v>81.6</v>
      </c>
      <c r="Q87" s="26" t="s">
        <v>277</v>
      </c>
      <c r="R87" s="26">
        <v>43535</v>
      </c>
      <c r="S87" s="65">
        <v>81.6</v>
      </c>
      <c r="T87" s="27"/>
    </row>
    <row r="88" spans="1:20" ht="27" customHeight="1">
      <c r="A88" s="48" t="s">
        <v>272</v>
      </c>
      <c r="B88" s="25" t="s">
        <v>71</v>
      </c>
      <c r="C88" s="25" t="s">
        <v>72</v>
      </c>
      <c r="D88" s="18" t="s">
        <v>273</v>
      </c>
      <c r="E88" s="28" t="s">
        <v>24</v>
      </c>
      <c r="F88" s="39"/>
      <c r="G88" s="40"/>
      <c r="H88" s="33"/>
      <c r="I88" s="15"/>
      <c r="J88" s="15"/>
      <c r="K88" s="6"/>
      <c r="L88" s="40"/>
      <c r="M88" s="33"/>
      <c r="N88" s="5"/>
      <c r="O88" s="15" t="s">
        <v>165</v>
      </c>
      <c r="P88" s="65">
        <v>109</v>
      </c>
      <c r="Q88" s="26">
        <v>43531</v>
      </c>
      <c r="R88" s="26">
        <v>43535</v>
      </c>
      <c r="S88" s="65">
        <v>109</v>
      </c>
      <c r="T88" s="27" t="s">
        <v>416</v>
      </c>
    </row>
    <row r="89" spans="1:20" ht="27" customHeight="1">
      <c r="A89" s="48" t="s">
        <v>427</v>
      </c>
      <c r="B89" s="25" t="s">
        <v>71</v>
      </c>
      <c r="C89" s="25" t="s">
        <v>72</v>
      </c>
      <c r="D89" s="18" t="s">
        <v>188</v>
      </c>
      <c r="E89" s="28" t="s">
        <v>24</v>
      </c>
      <c r="F89" s="39"/>
      <c r="G89" s="40"/>
      <c r="H89" s="31"/>
      <c r="I89" s="15"/>
      <c r="J89" s="15"/>
      <c r="K89" s="6"/>
      <c r="L89" s="40"/>
      <c r="M89" s="25"/>
      <c r="N89" s="5"/>
      <c r="O89" s="5" t="s">
        <v>189</v>
      </c>
      <c r="P89" s="65">
        <v>450</v>
      </c>
      <c r="Q89" s="26">
        <v>43532</v>
      </c>
      <c r="R89" s="26">
        <v>43535</v>
      </c>
      <c r="S89" s="65">
        <v>450</v>
      </c>
      <c r="T89" s="29" t="s">
        <v>689</v>
      </c>
    </row>
    <row r="90" spans="1:22" ht="27" customHeight="1">
      <c r="A90" s="48" t="s">
        <v>280</v>
      </c>
      <c r="B90" s="25" t="s">
        <v>71</v>
      </c>
      <c r="C90" s="25" t="s">
        <v>72</v>
      </c>
      <c r="D90" s="18" t="s">
        <v>82</v>
      </c>
      <c r="E90" s="28" t="s">
        <v>27</v>
      </c>
      <c r="F90" s="39"/>
      <c r="G90" s="40"/>
      <c r="H90" s="25"/>
      <c r="I90" s="15"/>
      <c r="J90" s="15"/>
      <c r="K90" s="6"/>
      <c r="L90" s="40"/>
      <c r="M90" s="25"/>
      <c r="N90" s="5"/>
      <c r="O90" s="15" t="s">
        <v>81</v>
      </c>
      <c r="P90" s="65">
        <v>6247.78</v>
      </c>
      <c r="Q90" s="26">
        <v>43535</v>
      </c>
      <c r="R90" s="26">
        <v>43543</v>
      </c>
      <c r="S90" s="65">
        <v>6247.78</v>
      </c>
      <c r="T90" s="27" t="s">
        <v>431</v>
      </c>
      <c r="V90" s="63"/>
    </row>
    <row r="91" spans="1:20" ht="27" customHeight="1">
      <c r="A91" s="48" t="s">
        <v>279</v>
      </c>
      <c r="B91" s="25" t="s">
        <v>71</v>
      </c>
      <c r="C91" s="25" t="s">
        <v>72</v>
      </c>
      <c r="D91" s="18" t="s">
        <v>74</v>
      </c>
      <c r="E91" s="28" t="s">
        <v>24</v>
      </c>
      <c r="F91" s="39"/>
      <c r="G91" s="40"/>
      <c r="H91" s="31"/>
      <c r="I91" s="15"/>
      <c r="J91" s="15"/>
      <c r="K91" s="6"/>
      <c r="L91" s="40"/>
      <c r="M91" s="25"/>
      <c r="N91" s="5"/>
      <c r="O91" s="5" t="s">
        <v>75</v>
      </c>
      <c r="P91" s="65">
        <v>26</v>
      </c>
      <c r="Q91" s="26">
        <v>43535</v>
      </c>
      <c r="R91" s="26">
        <v>43544</v>
      </c>
      <c r="S91" s="65">
        <v>26</v>
      </c>
      <c r="T91" s="29" t="s">
        <v>777</v>
      </c>
    </row>
    <row r="92" spans="1:20" ht="27" customHeight="1">
      <c r="A92" s="48" t="s">
        <v>281</v>
      </c>
      <c r="B92" s="25" t="s">
        <v>71</v>
      </c>
      <c r="C92" s="25" t="s">
        <v>72</v>
      </c>
      <c r="D92" s="18" t="s">
        <v>82</v>
      </c>
      <c r="E92" s="28" t="s">
        <v>27</v>
      </c>
      <c r="F92" s="39"/>
      <c r="G92" s="40"/>
      <c r="H92" s="32"/>
      <c r="I92" s="15"/>
      <c r="J92" s="15"/>
      <c r="K92" s="6"/>
      <c r="L92" s="40"/>
      <c r="M92" s="32"/>
      <c r="N92" s="5"/>
      <c r="O92" s="5" t="s">
        <v>86</v>
      </c>
      <c r="P92" s="65">
        <v>19696.25</v>
      </c>
      <c r="Q92" s="26">
        <v>43537</v>
      </c>
      <c r="R92" s="26">
        <v>43537</v>
      </c>
      <c r="S92" s="65">
        <v>19696.25</v>
      </c>
      <c r="T92" s="27" t="s">
        <v>282</v>
      </c>
    </row>
    <row r="93" spans="1:20" ht="27" customHeight="1">
      <c r="A93" s="48" t="s">
        <v>283</v>
      </c>
      <c r="B93" s="25" t="s">
        <v>71</v>
      </c>
      <c r="C93" s="25" t="s">
        <v>72</v>
      </c>
      <c r="D93" s="18" t="s">
        <v>284</v>
      </c>
      <c r="E93" s="28" t="s">
        <v>24</v>
      </c>
      <c r="F93" s="39"/>
      <c r="G93" s="40"/>
      <c r="H93" s="32"/>
      <c r="I93" s="15"/>
      <c r="J93" s="15"/>
      <c r="K93" s="6"/>
      <c r="L93" s="40"/>
      <c r="M93" s="32"/>
      <c r="N93" s="5"/>
      <c r="O93" s="15" t="s">
        <v>437</v>
      </c>
      <c r="P93" s="30">
        <v>4358</v>
      </c>
      <c r="Q93" s="26">
        <v>43538</v>
      </c>
      <c r="R93" s="26">
        <v>43569</v>
      </c>
      <c r="S93" s="66"/>
      <c r="T93" s="27"/>
    </row>
    <row r="94" spans="1:19" ht="27" customHeight="1">
      <c r="A94" s="48" t="s">
        <v>285</v>
      </c>
      <c r="B94" s="25" t="s">
        <v>71</v>
      </c>
      <c r="C94" s="25" t="s">
        <v>72</v>
      </c>
      <c r="D94" s="18" t="s">
        <v>286</v>
      </c>
      <c r="E94" s="28" t="s">
        <v>24</v>
      </c>
      <c r="F94" s="39"/>
      <c r="G94" s="40"/>
      <c r="H94" s="32"/>
      <c r="I94" s="15"/>
      <c r="J94" s="15"/>
      <c r="K94" s="6"/>
      <c r="L94" s="40"/>
      <c r="M94" s="32"/>
      <c r="N94" s="5"/>
      <c r="O94" s="15" t="s">
        <v>287</v>
      </c>
      <c r="P94" s="65">
        <v>2961.9</v>
      </c>
      <c r="Q94" s="26">
        <v>43539</v>
      </c>
      <c r="R94" s="26">
        <v>43570</v>
      </c>
      <c r="S94" s="65">
        <v>2961.9</v>
      </c>
    </row>
    <row r="95" spans="1:20" ht="27" customHeight="1">
      <c r="A95" s="48" t="s">
        <v>288</v>
      </c>
      <c r="B95" s="25" t="s">
        <v>71</v>
      </c>
      <c r="C95" s="25" t="s">
        <v>72</v>
      </c>
      <c r="D95" s="18" t="s">
        <v>77</v>
      </c>
      <c r="E95" s="28" t="s">
        <v>24</v>
      </c>
      <c r="F95" s="39"/>
      <c r="G95" s="40"/>
      <c r="H95" s="33"/>
      <c r="I95" s="15"/>
      <c r="J95" s="15"/>
      <c r="K95" s="6"/>
      <c r="L95" s="40"/>
      <c r="M95" s="33"/>
      <c r="N95" s="5"/>
      <c r="O95" s="15" t="s">
        <v>78</v>
      </c>
      <c r="P95" s="65">
        <v>150.85</v>
      </c>
      <c r="Q95" s="26">
        <v>43539</v>
      </c>
      <c r="R95" s="26">
        <v>43539</v>
      </c>
      <c r="S95" s="65">
        <v>150.85</v>
      </c>
      <c r="T95" s="27" t="s">
        <v>289</v>
      </c>
    </row>
    <row r="96" spans="1:20" ht="27" customHeight="1">
      <c r="A96" s="48" t="s">
        <v>290</v>
      </c>
      <c r="B96" s="25" t="s">
        <v>71</v>
      </c>
      <c r="C96" s="25" t="s">
        <v>72</v>
      </c>
      <c r="D96" s="18" t="s">
        <v>291</v>
      </c>
      <c r="E96" s="28" t="s">
        <v>24</v>
      </c>
      <c r="F96" s="39"/>
      <c r="G96" s="40"/>
      <c r="H96" s="33"/>
      <c r="I96" s="15"/>
      <c r="J96" s="15"/>
      <c r="K96" s="6"/>
      <c r="L96" s="40"/>
      <c r="M96" s="33"/>
      <c r="N96" s="5"/>
      <c r="O96" s="15" t="s">
        <v>165</v>
      </c>
      <c r="P96" s="65">
        <v>1646.46</v>
      </c>
      <c r="Q96" s="26">
        <v>43539</v>
      </c>
      <c r="R96" s="26">
        <v>43539</v>
      </c>
      <c r="S96" s="65">
        <v>1646.46</v>
      </c>
      <c r="T96" s="27" t="s">
        <v>292</v>
      </c>
    </row>
    <row r="97" spans="1:20" ht="27" customHeight="1">
      <c r="A97" s="48" t="s">
        <v>293</v>
      </c>
      <c r="B97" s="25" t="s">
        <v>71</v>
      </c>
      <c r="C97" s="25" t="s">
        <v>72</v>
      </c>
      <c r="D97" s="18" t="s">
        <v>184</v>
      </c>
      <c r="E97" s="28" t="s">
        <v>24</v>
      </c>
      <c r="F97" s="39"/>
      <c r="G97" s="40"/>
      <c r="H97" s="33"/>
      <c r="I97" s="15"/>
      <c r="J97" s="15"/>
      <c r="K97" s="6"/>
      <c r="L97" s="40"/>
      <c r="M97" s="33"/>
      <c r="N97" s="5"/>
      <c r="O97" s="15" t="s">
        <v>185</v>
      </c>
      <c r="P97" s="65">
        <v>90</v>
      </c>
      <c r="Q97" s="26">
        <v>43539</v>
      </c>
      <c r="R97" s="26">
        <v>43539</v>
      </c>
      <c r="S97" s="65">
        <v>90</v>
      </c>
      <c r="T97" s="27" t="s">
        <v>294</v>
      </c>
    </row>
    <row r="98" spans="1:20" ht="27" customHeight="1">
      <c r="A98" s="48" t="s">
        <v>1025</v>
      </c>
      <c r="B98" s="25"/>
      <c r="C98" s="25"/>
      <c r="D98" s="18" t="s">
        <v>1024</v>
      </c>
      <c r="E98" s="28" t="s">
        <v>15</v>
      </c>
      <c r="F98" s="39"/>
      <c r="G98" s="40"/>
      <c r="H98" s="33"/>
      <c r="I98" s="15"/>
      <c r="J98" s="15"/>
      <c r="K98" s="6"/>
      <c r="L98" s="40"/>
      <c r="M98" s="33"/>
      <c r="N98" s="5"/>
      <c r="O98" s="15" t="s">
        <v>1015</v>
      </c>
      <c r="P98" s="78"/>
      <c r="Q98" s="79">
        <v>43539</v>
      </c>
      <c r="R98" s="79">
        <v>44270</v>
      </c>
      <c r="S98" s="78"/>
      <c r="T98" s="27"/>
    </row>
    <row r="99" spans="1:20" ht="27" customHeight="1">
      <c r="A99" s="48" t="s">
        <v>1026</v>
      </c>
      <c r="B99" s="25"/>
      <c r="C99" s="25"/>
      <c r="D99" s="18" t="s">
        <v>1028</v>
      </c>
      <c r="E99" s="28" t="s">
        <v>15</v>
      </c>
      <c r="F99" s="39"/>
      <c r="G99" s="40"/>
      <c r="H99" s="33"/>
      <c r="I99" s="15"/>
      <c r="J99" s="15"/>
      <c r="K99" s="6"/>
      <c r="L99" s="40"/>
      <c r="M99" s="33"/>
      <c r="N99" s="5"/>
      <c r="O99" s="15" t="s">
        <v>1015</v>
      </c>
      <c r="P99" s="78"/>
      <c r="Q99" s="79">
        <v>43539</v>
      </c>
      <c r="R99" s="79">
        <v>44270</v>
      </c>
      <c r="S99" s="78"/>
      <c r="T99" s="27"/>
    </row>
    <row r="100" spans="1:20" ht="27" customHeight="1">
      <c r="A100" s="48" t="s">
        <v>1027</v>
      </c>
      <c r="B100" s="25"/>
      <c r="C100" s="25"/>
      <c r="D100" s="18" t="s">
        <v>1023</v>
      </c>
      <c r="E100" s="28" t="s">
        <v>15</v>
      </c>
      <c r="F100" s="39"/>
      <c r="G100" s="40"/>
      <c r="H100" s="33"/>
      <c r="I100" s="15"/>
      <c r="J100" s="15"/>
      <c r="K100" s="6"/>
      <c r="L100" s="40"/>
      <c r="M100" s="33"/>
      <c r="N100" s="5"/>
      <c r="O100" s="15" t="s">
        <v>1015</v>
      </c>
      <c r="P100" s="78"/>
      <c r="Q100" s="79">
        <v>43539</v>
      </c>
      <c r="R100" s="79">
        <v>44270</v>
      </c>
      <c r="S100" s="78"/>
      <c r="T100" s="27"/>
    </row>
    <row r="101" spans="1:20" ht="27" customHeight="1">
      <c r="A101" s="48" t="s">
        <v>295</v>
      </c>
      <c r="B101" s="25" t="s">
        <v>71</v>
      </c>
      <c r="C101" s="25" t="s">
        <v>72</v>
      </c>
      <c r="D101" s="18" t="s">
        <v>113</v>
      </c>
      <c r="E101" s="28" t="s">
        <v>24</v>
      </c>
      <c r="F101" s="39"/>
      <c r="G101" s="40"/>
      <c r="H101" s="33"/>
      <c r="I101" s="15"/>
      <c r="J101" s="15"/>
      <c r="K101" s="6"/>
      <c r="L101" s="40"/>
      <c r="M101" s="33"/>
      <c r="N101" s="5"/>
      <c r="O101" s="15" t="s">
        <v>408</v>
      </c>
      <c r="P101" s="65">
        <v>260</v>
      </c>
      <c r="Q101" s="26">
        <v>43542</v>
      </c>
      <c r="R101" s="26">
        <v>43542</v>
      </c>
      <c r="S101" s="65">
        <v>260</v>
      </c>
      <c r="T101" s="27" t="s">
        <v>296</v>
      </c>
    </row>
    <row r="102" spans="1:20" ht="27" customHeight="1">
      <c r="A102" s="48" t="s">
        <v>306</v>
      </c>
      <c r="B102" s="25" t="s">
        <v>71</v>
      </c>
      <c r="C102" s="25" t="s">
        <v>72</v>
      </c>
      <c r="D102" s="18" t="s">
        <v>84</v>
      </c>
      <c r="E102" s="28" t="s">
        <v>24</v>
      </c>
      <c r="F102" s="39"/>
      <c r="G102" s="40"/>
      <c r="H102" s="25"/>
      <c r="I102" s="15"/>
      <c r="J102" s="5"/>
      <c r="K102" s="6"/>
      <c r="L102" s="40"/>
      <c r="M102" s="25"/>
      <c r="N102" s="5"/>
      <c r="O102" s="5" t="s">
        <v>307</v>
      </c>
      <c r="P102" s="65">
        <v>1642</v>
      </c>
      <c r="Q102" s="26">
        <v>43542</v>
      </c>
      <c r="R102" s="26">
        <v>43549</v>
      </c>
      <c r="S102" s="65">
        <v>1642</v>
      </c>
      <c r="T102" s="27"/>
    </row>
    <row r="103" spans="1:20" ht="27" customHeight="1">
      <c r="A103" s="48" t="s">
        <v>302</v>
      </c>
      <c r="B103" s="25" t="s">
        <v>71</v>
      </c>
      <c r="C103" s="25" t="s">
        <v>72</v>
      </c>
      <c r="D103" s="18" t="s">
        <v>84</v>
      </c>
      <c r="E103" s="28" t="s">
        <v>24</v>
      </c>
      <c r="F103" s="39"/>
      <c r="G103" s="40"/>
      <c r="H103" s="31"/>
      <c r="I103" s="15"/>
      <c r="J103" s="15"/>
      <c r="K103" s="6"/>
      <c r="L103" s="40"/>
      <c r="M103" s="25"/>
      <c r="N103" s="5"/>
      <c r="O103" s="5" t="s">
        <v>128</v>
      </c>
      <c r="P103" s="65">
        <v>584.83</v>
      </c>
      <c r="Q103" s="26">
        <v>43542</v>
      </c>
      <c r="R103" s="26">
        <v>43549</v>
      </c>
      <c r="S103" s="65">
        <v>584.83</v>
      </c>
      <c r="T103" s="27" t="s">
        <v>515</v>
      </c>
    </row>
    <row r="104" spans="1:20" ht="27" customHeight="1">
      <c r="A104" s="48" t="s">
        <v>301</v>
      </c>
      <c r="B104" s="25" t="s">
        <v>71</v>
      </c>
      <c r="C104" s="25" t="s">
        <v>72</v>
      </c>
      <c r="D104" s="18" t="s">
        <v>106</v>
      </c>
      <c r="E104" s="28" t="s">
        <v>24</v>
      </c>
      <c r="F104" s="39"/>
      <c r="G104" s="40"/>
      <c r="H104" s="32"/>
      <c r="I104" s="15"/>
      <c r="J104" s="15"/>
      <c r="K104" s="6"/>
      <c r="L104" s="40"/>
      <c r="M104" s="32"/>
      <c r="N104" s="5"/>
      <c r="O104" s="15" t="s">
        <v>137</v>
      </c>
      <c r="P104" s="65">
        <v>480</v>
      </c>
      <c r="Q104" s="26">
        <v>76414</v>
      </c>
      <c r="R104" s="26">
        <v>43549</v>
      </c>
      <c r="S104" s="65">
        <v>480</v>
      </c>
      <c r="T104" s="29" t="s">
        <v>762</v>
      </c>
    </row>
    <row r="105" spans="1:19" ht="27" customHeight="1">
      <c r="A105" s="48" t="s">
        <v>303</v>
      </c>
      <c r="B105" s="25" t="s">
        <v>71</v>
      </c>
      <c r="C105" s="25" t="s">
        <v>72</v>
      </c>
      <c r="D105" s="18" t="s">
        <v>304</v>
      </c>
      <c r="E105" s="28" t="s">
        <v>24</v>
      </c>
      <c r="F105" s="39"/>
      <c r="G105" s="40"/>
      <c r="H105" s="25"/>
      <c r="I105" s="15"/>
      <c r="J105" s="15"/>
      <c r="K105" s="6"/>
      <c r="L105" s="40"/>
      <c r="M105" s="25"/>
      <c r="N105" s="5"/>
      <c r="O105" s="5" t="s">
        <v>305</v>
      </c>
      <c r="P105" s="65">
        <v>441.61</v>
      </c>
      <c r="Q105" s="26">
        <v>43542</v>
      </c>
      <c r="R105" s="26">
        <v>43545</v>
      </c>
      <c r="S105" s="65">
        <v>441.61</v>
      </c>
    </row>
    <row r="106" spans="1:20" ht="27" customHeight="1">
      <c r="A106" s="48" t="s">
        <v>298</v>
      </c>
      <c r="B106" s="25" t="s">
        <v>71</v>
      </c>
      <c r="C106" s="25" t="s">
        <v>72</v>
      </c>
      <c r="D106" s="18" t="s">
        <v>188</v>
      </c>
      <c r="E106" s="28" t="s">
        <v>24</v>
      </c>
      <c r="F106" s="39"/>
      <c r="G106" s="40"/>
      <c r="H106" s="31"/>
      <c r="I106" s="15"/>
      <c r="J106" s="15"/>
      <c r="K106" s="6"/>
      <c r="L106" s="40"/>
      <c r="M106" s="25"/>
      <c r="N106" s="5"/>
      <c r="O106" s="5" t="s">
        <v>189</v>
      </c>
      <c r="P106" s="65">
        <v>300</v>
      </c>
      <c r="Q106" s="26" t="s">
        <v>299</v>
      </c>
      <c r="R106" s="26" t="s">
        <v>300</v>
      </c>
      <c r="S106" s="65">
        <v>300</v>
      </c>
      <c r="T106" s="29" t="s">
        <v>687</v>
      </c>
    </row>
    <row r="107" spans="1:20" ht="27" customHeight="1">
      <c r="A107" s="48" t="s">
        <v>310</v>
      </c>
      <c r="B107" s="25" t="s">
        <v>71</v>
      </c>
      <c r="C107" s="25" t="s">
        <v>72</v>
      </c>
      <c r="D107" s="18" t="s">
        <v>314</v>
      </c>
      <c r="E107" s="28" t="s">
        <v>24</v>
      </c>
      <c r="F107" s="39"/>
      <c r="G107" s="40"/>
      <c r="H107" s="33"/>
      <c r="I107" s="15"/>
      <c r="J107" s="15"/>
      <c r="K107" s="6"/>
      <c r="L107" s="40"/>
      <c r="M107" s="33"/>
      <c r="N107" s="5"/>
      <c r="O107" s="5" t="s">
        <v>141</v>
      </c>
      <c r="P107" s="30">
        <v>24000</v>
      </c>
      <c r="Q107" s="26">
        <v>43542</v>
      </c>
      <c r="R107" s="26">
        <v>43737</v>
      </c>
      <c r="S107" s="66">
        <f>7599.55</f>
        <v>7599.55</v>
      </c>
      <c r="T107" s="27" t="s">
        <v>778</v>
      </c>
    </row>
    <row r="108" spans="1:20" ht="27" customHeight="1">
      <c r="A108" s="48" t="s">
        <v>308</v>
      </c>
      <c r="B108" s="25" t="s">
        <v>71</v>
      </c>
      <c r="C108" s="25" t="s">
        <v>72</v>
      </c>
      <c r="D108" s="18" t="s">
        <v>428</v>
      </c>
      <c r="E108" s="28" t="s">
        <v>24</v>
      </c>
      <c r="F108" s="39"/>
      <c r="G108" s="40"/>
      <c r="H108" s="25"/>
      <c r="I108" s="15"/>
      <c r="J108" s="15"/>
      <c r="K108" s="6"/>
      <c r="L108" s="40"/>
      <c r="M108" s="25"/>
      <c r="N108" s="5"/>
      <c r="O108" s="5" t="s">
        <v>309</v>
      </c>
      <c r="P108" s="30">
        <v>8033.6</v>
      </c>
      <c r="Q108" s="26">
        <v>43542</v>
      </c>
      <c r="R108" s="26">
        <v>44256</v>
      </c>
      <c r="S108" s="66">
        <v>186.2</v>
      </c>
      <c r="T108" s="29" t="s">
        <v>766</v>
      </c>
    </row>
    <row r="109" spans="1:22" ht="27" customHeight="1">
      <c r="A109" s="48" t="s">
        <v>297</v>
      </c>
      <c r="B109" s="25" t="s">
        <v>71</v>
      </c>
      <c r="C109" s="25" t="s">
        <v>72</v>
      </c>
      <c r="D109" s="18" t="s">
        <v>82</v>
      </c>
      <c r="E109" s="28" t="s">
        <v>27</v>
      </c>
      <c r="F109" s="39"/>
      <c r="G109" s="40"/>
      <c r="H109" s="25"/>
      <c r="I109" s="15"/>
      <c r="J109" s="15"/>
      <c r="K109" s="6"/>
      <c r="L109" s="40"/>
      <c r="M109" s="25"/>
      <c r="N109" s="5"/>
      <c r="O109" s="15" t="s">
        <v>81</v>
      </c>
      <c r="P109" s="65">
        <v>7421.93</v>
      </c>
      <c r="Q109" s="26">
        <v>43542</v>
      </c>
      <c r="R109" s="26">
        <v>43550</v>
      </c>
      <c r="S109" s="65">
        <v>7421.93</v>
      </c>
      <c r="T109" s="27" t="s">
        <v>432</v>
      </c>
      <c r="V109" s="63"/>
    </row>
    <row r="110" spans="1:20" ht="27" customHeight="1">
      <c r="A110" s="48" t="s">
        <v>311</v>
      </c>
      <c r="B110" s="25" t="s">
        <v>71</v>
      </c>
      <c r="C110" s="25" t="s">
        <v>72</v>
      </c>
      <c r="D110" s="18" t="s">
        <v>127</v>
      </c>
      <c r="E110" s="28" t="s">
        <v>24</v>
      </c>
      <c r="F110" s="39"/>
      <c r="G110" s="40"/>
      <c r="H110" s="33"/>
      <c r="I110" s="15"/>
      <c r="J110" s="15"/>
      <c r="K110" s="6"/>
      <c r="L110" s="40"/>
      <c r="M110" s="33"/>
      <c r="N110" s="5"/>
      <c r="O110" s="15" t="s">
        <v>312</v>
      </c>
      <c r="P110" s="65">
        <v>36.89</v>
      </c>
      <c r="Q110" s="26">
        <v>43542</v>
      </c>
      <c r="R110" s="26">
        <v>43542</v>
      </c>
      <c r="S110" s="65">
        <v>36.89</v>
      </c>
      <c r="T110" s="27"/>
    </row>
    <row r="111" spans="1:20" ht="27" customHeight="1">
      <c r="A111" s="48" t="s">
        <v>313</v>
      </c>
      <c r="B111" s="25" t="s">
        <v>71</v>
      </c>
      <c r="C111" s="25" t="s">
        <v>72</v>
      </c>
      <c r="D111" s="18" t="s">
        <v>127</v>
      </c>
      <c r="E111" s="28" t="s">
        <v>24</v>
      </c>
      <c r="F111" s="39"/>
      <c r="G111" s="40"/>
      <c r="H111" s="31"/>
      <c r="I111" s="15"/>
      <c r="J111" s="15"/>
      <c r="K111" s="6"/>
      <c r="L111" s="40"/>
      <c r="M111" s="31"/>
      <c r="N111" s="5"/>
      <c r="O111" s="15" t="s">
        <v>129</v>
      </c>
      <c r="P111" s="65">
        <v>3384.5</v>
      </c>
      <c r="Q111" s="26">
        <v>43543</v>
      </c>
      <c r="R111" s="26">
        <v>43543</v>
      </c>
      <c r="S111" s="65">
        <v>3384.5</v>
      </c>
      <c r="T111" s="27" t="s">
        <v>315</v>
      </c>
    </row>
    <row r="112" spans="1:20" ht="27" customHeight="1">
      <c r="A112" s="48" t="s">
        <v>316</v>
      </c>
      <c r="B112" s="25" t="s">
        <v>71</v>
      </c>
      <c r="C112" s="25" t="s">
        <v>72</v>
      </c>
      <c r="D112" s="18" t="s">
        <v>317</v>
      </c>
      <c r="E112" s="28" t="s">
        <v>24</v>
      </c>
      <c r="F112" s="39"/>
      <c r="G112" s="40"/>
      <c r="H112" s="33"/>
      <c r="I112" s="15"/>
      <c r="J112" s="15"/>
      <c r="K112" s="6"/>
      <c r="L112" s="40"/>
      <c r="M112" s="33"/>
      <c r="N112" s="5"/>
      <c r="O112" s="5" t="s">
        <v>318</v>
      </c>
      <c r="P112" s="65">
        <v>2055</v>
      </c>
      <c r="Q112" s="26">
        <v>43543</v>
      </c>
      <c r="R112" s="26">
        <v>43830</v>
      </c>
      <c r="S112" s="65">
        <v>2055</v>
      </c>
      <c r="T112" s="30" t="s">
        <v>319</v>
      </c>
    </row>
    <row r="113" spans="1:20" ht="27" customHeight="1">
      <c r="A113" s="48" t="s">
        <v>320</v>
      </c>
      <c r="B113" s="25" t="s">
        <v>71</v>
      </c>
      <c r="C113" s="25" t="s">
        <v>72</v>
      </c>
      <c r="D113" s="18" t="s">
        <v>160</v>
      </c>
      <c r="E113" s="28" t="s">
        <v>24</v>
      </c>
      <c r="F113" s="39"/>
      <c r="G113" s="40"/>
      <c r="H113" s="33"/>
      <c r="I113" s="15"/>
      <c r="J113" s="15"/>
      <c r="K113" s="6"/>
      <c r="L113" s="40"/>
      <c r="M113" s="33"/>
      <c r="N113" s="5"/>
      <c r="O113" s="5" t="s">
        <v>224</v>
      </c>
      <c r="P113" s="65">
        <v>3200</v>
      </c>
      <c r="Q113" s="26">
        <v>43543</v>
      </c>
      <c r="R113" s="26">
        <v>43543</v>
      </c>
      <c r="S113" s="65">
        <v>3200</v>
      </c>
      <c r="T113" s="27" t="s">
        <v>321</v>
      </c>
    </row>
    <row r="114" spans="1:20" ht="27" customHeight="1">
      <c r="A114" s="48" t="s">
        <v>322</v>
      </c>
      <c r="B114" s="25" t="s">
        <v>71</v>
      </c>
      <c r="C114" s="25" t="s">
        <v>72</v>
      </c>
      <c r="D114" s="18" t="s">
        <v>323</v>
      </c>
      <c r="E114" s="28" t="s">
        <v>24</v>
      </c>
      <c r="F114" s="39"/>
      <c r="G114" s="40"/>
      <c r="H114" s="31"/>
      <c r="I114" s="15"/>
      <c r="J114" s="15"/>
      <c r="K114" s="6"/>
      <c r="L114" s="40"/>
      <c r="M114" s="31"/>
      <c r="N114" s="5"/>
      <c r="O114" s="5" t="s">
        <v>324</v>
      </c>
      <c r="P114" s="65">
        <v>1880</v>
      </c>
      <c r="Q114" s="26">
        <v>43543</v>
      </c>
      <c r="R114" s="26">
        <v>43543</v>
      </c>
      <c r="S114" s="65">
        <v>1880</v>
      </c>
      <c r="T114" s="30" t="s">
        <v>325</v>
      </c>
    </row>
    <row r="115" spans="1:20" ht="27" customHeight="1">
      <c r="A115" s="48" t="s">
        <v>327</v>
      </c>
      <c r="B115" s="25" t="s">
        <v>71</v>
      </c>
      <c r="C115" s="25" t="s">
        <v>72</v>
      </c>
      <c r="D115" s="18" t="s">
        <v>148</v>
      </c>
      <c r="E115" s="28" t="s">
        <v>24</v>
      </c>
      <c r="F115" s="39"/>
      <c r="G115" s="40"/>
      <c r="H115" s="25"/>
      <c r="I115" s="15"/>
      <c r="J115" s="15"/>
      <c r="K115" s="6"/>
      <c r="L115" s="40"/>
      <c r="M115" s="25"/>
      <c r="N115" s="5"/>
      <c r="O115" s="5" t="s">
        <v>149</v>
      </c>
      <c r="P115" s="65">
        <v>401.63</v>
      </c>
      <c r="Q115" s="26">
        <v>43543</v>
      </c>
      <c r="R115" s="26">
        <v>43543</v>
      </c>
      <c r="S115" s="65">
        <v>401.63</v>
      </c>
      <c r="T115" s="30" t="s">
        <v>329</v>
      </c>
    </row>
    <row r="116" spans="1:20" ht="27" customHeight="1">
      <c r="A116" s="48" t="s">
        <v>326</v>
      </c>
      <c r="B116" s="25" t="s">
        <v>71</v>
      </c>
      <c r="C116" s="25" t="s">
        <v>72</v>
      </c>
      <c r="D116" s="18" t="s">
        <v>151</v>
      </c>
      <c r="E116" s="28" t="s">
        <v>24</v>
      </c>
      <c r="F116" s="39"/>
      <c r="G116" s="40"/>
      <c r="H116" s="32"/>
      <c r="I116" s="15"/>
      <c r="J116" s="15"/>
      <c r="K116" s="6"/>
      <c r="L116" s="40"/>
      <c r="M116" s="32"/>
      <c r="N116" s="5"/>
      <c r="O116" s="5" t="s">
        <v>149</v>
      </c>
      <c r="P116" s="65">
        <v>527.21</v>
      </c>
      <c r="Q116" s="26">
        <v>43543</v>
      </c>
      <c r="R116" s="26">
        <v>43543</v>
      </c>
      <c r="S116" s="65">
        <v>527.21</v>
      </c>
      <c r="T116" s="30" t="s">
        <v>329</v>
      </c>
    </row>
    <row r="117" spans="1:20" ht="27" customHeight="1">
      <c r="A117" s="48" t="s">
        <v>328</v>
      </c>
      <c r="B117" s="25" t="s">
        <v>71</v>
      </c>
      <c r="C117" s="25" t="s">
        <v>72</v>
      </c>
      <c r="D117" s="18" t="s">
        <v>330</v>
      </c>
      <c r="E117" s="28" t="s">
        <v>24</v>
      </c>
      <c r="F117" s="39"/>
      <c r="G117" s="40"/>
      <c r="H117" s="32"/>
      <c r="I117" s="15"/>
      <c r="J117" s="5"/>
      <c r="K117" s="6"/>
      <c r="L117" s="40"/>
      <c r="M117" s="32"/>
      <c r="N117" s="5"/>
      <c r="O117" s="5" t="s">
        <v>169</v>
      </c>
      <c r="P117" s="65">
        <v>485.71</v>
      </c>
      <c r="Q117" s="26">
        <v>43543</v>
      </c>
      <c r="R117" s="26">
        <v>43543</v>
      </c>
      <c r="S117" s="65">
        <v>485.71</v>
      </c>
      <c r="T117" s="30" t="s">
        <v>331</v>
      </c>
    </row>
    <row r="118" spans="1:20" ht="27" customHeight="1">
      <c r="A118" s="48" t="s">
        <v>332</v>
      </c>
      <c r="B118" s="25" t="s">
        <v>71</v>
      </c>
      <c r="C118" s="25" t="s">
        <v>72</v>
      </c>
      <c r="D118" s="18" t="s">
        <v>334</v>
      </c>
      <c r="E118" s="28" t="s">
        <v>24</v>
      </c>
      <c r="F118" s="39"/>
      <c r="G118" s="40"/>
      <c r="H118" s="32"/>
      <c r="I118" s="15"/>
      <c r="J118" s="15"/>
      <c r="K118" s="6"/>
      <c r="L118" s="40"/>
      <c r="M118" s="32"/>
      <c r="N118" s="5"/>
      <c r="O118" s="15" t="s">
        <v>337</v>
      </c>
      <c r="P118" s="65">
        <v>14.27</v>
      </c>
      <c r="Q118" s="26">
        <v>43543</v>
      </c>
      <c r="R118" s="64">
        <v>43543</v>
      </c>
      <c r="S118" s="65">
        <v>14.27</v>
      </c>
      <c r="T118" s="30" t="s">
        <v>333</v>
      </c>
    </row>
    <row r="119" spans="1:20" ht="27" customHeight="1">
      <c r="A119" s="48" t="s">
        <v>335</v>
      </c>
      <c r="B119" s="25" t="s">
        <v>71</v>
      </c>
      <c r="C119" s="25" t="s">
        <v>72</v>
      </c>
      <c r="D119" s="18" t="s">
        <v>336</v>
      </c>
      <c r="E119" s="28" t="s">
        <v>24</v>
      </c>
      <c r="F119" s="39"/>
      <c r="G119" s="40"/>
      <c r="H119" s="25"/>
      <c r="I119" s="15"/>
      <c r="J119" s="15"/>
      <c r="K119" s="6"/>
      <c r="L119" s="40"/>
      <c r="M119" s="25"/>
      <c r="N119" s="5"/>
      <c r="O119" s="15" t="s">
        <v>337</v>
      </c>
      <c r="P119" s="65">
        <v>289.75</v>
      </c>
      <c r="Q119" s="26">
        <v>43543</v>
      </c>
      <c r="R119" s="64">
        <v>43543</v>
      </c>
      <c r="S119" s="65">
        <v>289.75</v>
      </c>
      <c r="T119" s="30" t="s">
        <v>338</v>
      </c>
    </row>
    <row r="120" spans="1:20" ht="27" customHeight="1">
      <c r="A120" s="48" t="s">
        <v>346</v>
      </c>
      <c r="B120" s="25" t="s">
        <v>71</v>
      </c>
      <c r="C120" s="25" t="s">
        <v>72</v>
      </c>
      <c r="D120" s="18" t="s">
        <v>132</v>
      </c>
      <c r="E120" s="28" t="s">
        <v>24</v>
      </c>
      <c r="F120" s="39"/>
      <c r="G120" s="40"/>
      <c r="H120" s="32"/>
      <c r="I120" s="15"/>
      <c r="J120" s="15"/>
      <c r="K120" s="6"/>
      <c r="L120" s="40"/>
      <c r="M120" s="32"/>
      <c r="N120" s="5"/>
      <c r="O120" s="15" t="s">
        <v>133</v>
      </c>
      <c r="P120" s="65">
        <v>2715.76</v>
      </c>
      <c r="Q120" s="26">
        <v>43544</v>
      </c>
      <c r="R120" s="26">
        <v>43544</v>
      </c>
      <c r="S120" s="65">
        <v>2715.76</v>
      </c>
      <c r="T120" s="30" t="s">
        <v>265</v>
      </c>
    </row>
    <row r="121" spans="1:20" ht="27" customHeight="1">
      <c r="A121" s="48" t="s">
        <v>347</v>
      </c>
      <c r="B121" s="25" t="s">
        <v>71</v>
      </c>
      <c r="C121" s="25" t="s">
        <v>72</v>
      </c>
      <c r="D121" s="18" t="s">
        <v>160</v>
      </c>
      <c r="E121" s="28" t="s">
        <v>24</v>
      </c>
      <c r="F121" s="39"/>
      <c r="G121" s="40"/>
      <c r="H121" s="32"/>
      <c r="I121" s="15"/>
      <c r="J121" s="15"/>
      <c r="K121" s="6"/>
      <c r="L121" s="40"/>
      <c r="M121" s="32"/>
      <c r="N121" s="5"/>
      <c r="O121" s="5" t="s">
        <v>129</v>
      </c>
      <c r="P121" s="65">
        <v>253.71</v>
      </c>
      <c r="Q121" s="26">
        <v>43545</v>
      </c>
      <c r="R121" s="26">
        <v>43545</v>
      </c>
      <c r="S121" s="65">
        <v>253.71</v>
      </c>
      <c r="T121" s="30" t="s">
        <v>348</v>
      </c>
    </row>
    <row r="122" spans="1:20" ht="27" customHeight="1">
      <c r="A122" s="48" t="s">
        <v>349</v>
      </c>
      <c r="B122" s="25" t="s">
        <v>71</v>
      </c>
      <c r="C122" s="25" t="s">
        <v>72</v>
      </c>
      <c r="D122" s="18" t="s">
        <v>127</v>
      </c>
      <c r="E122" s="28" t="s">
        <v>24</v>
      </c>
      <c r="F122" s="39"/>
      <c r="G122" s="40"/>
      <c r="H122" s="33"/>
      <c r="I122" s="15"/>
      <c r="J122" s="15"/>
      <c r="K122" s="6"/>
      <c r="L122" s="40"/>
      <c r="M122" s="33"/>
      <c r="N122" s="5"/>
      <c r="O122" s="5" t="s">
        <v>163</v>
      </c>
      <c r="P122" s="65">
        <v>1012.74</v>
      </c>
      <c r="Q122" s="26">
        <v>43545</v>
      </c>
      <c r="R122" s="26">
        <v>43545</v>
      </c>
      <c r="S122" s="65">
        <v>1012.74</v>
      </c>
      <c r="T122" s="30" t="s">
        <v>350</v>
      </c>
    </row>
    <row r="123" spans="1:20" ht="27" customHeight="1">
      <c r="A123" s="48" t="s">
        <v>351</v>
      </c>
      <c r="B123" s="25" t="s">
        <v>71</v>
      </c>
      <c r="C123" s="25" t="s">
        <v>72</v>
      </c>
      <c r="D123" s="18" t="s">
        <v>160</v>
      </c>
      <c r="E123" s="28" t="s">
        <v>24</v>
      </c>
      <c r="F123" s="39"/>
      <c r="G123" s="40"/>
      <c r="H123" s="31"/>
      <c r="I123" s="15"/>
      <c r="J123" s="15"/>
      <c r="K123" s="6"/>
      <c r="L123" s="40"/>
      <c r="M123" s="31"/>
      <c r="N123" s="5"/>
      <c r="O123" s="5" t="s">
        <v>512</v>
      </c>
      <c r="P123" s="65">
        <v>3762.46</v>
      </c>
      <c r="Q123" s="26">
        <v>43545</v>
      </c>
      <c r="R123" s="26">
        <v>43545</v>
      </c>
      <c r="S123" s="65">
        <v>3762.46</v>
      </c>
      <c r="T123" s="30" t="s">
        <v>352</v>
      </c>
    </row>
    <row r="124" spans="1:22" ht="27" customHeight="1">
      <c r="A124" s="48" t="s">
        <v>353</v>
      </c>
      <c r="B124" s="25" t="s">
        <v>71</v>
      </c>
      <c r="C124" s="25" t="s">
        <v>72</v>
      </c>
      <c r="D124" s="18" t="s">
        <v>148</v>
      </c>
      <c r="E124" s="28" t="s">
        <v>24</v>
      </c>
      <c r="F124" s="39"/>
      <c r="G124" s="40"/>
      <c r="H124" s="32"/>
      <c r="I124" s="15"/>
      <c r="J124" s="15"/>
      <c r="K124" s="6"/>
      <c r="L124" s="40"/>
      <c r="M124" s="32"/>
      <c r="N124" s="5"/>
      <c r="O124" s="5" t="s">
        <v>354</v>
      </c>
      <c r="P124" s="65">
        <v>63.89</v>
      </c>
      <c r="Q124" s="26">
        <v>43545</v>
      </c>
      <c r="R124" s="26">
        <v>43545</v>
      </c>
      <c r="S124" s="65">
        <v>63.89</v>
      </c>
      <c r="T124" s="30" t="s">
        <v>355</v>
      </c>
      <c r="V124" s="10"/>
    </row>
    <row r="125" spans="1:20" ht="27" customHeight="1">
      <c r="A125" s="48" t="s">
        <v>356</v>
      </c>
      <c r="B125" s="25" t="s">
        <v>71</v>
      </c>
      <c r="C125" s="25" t="s">
        <v>72</v>
      </c>
      <c r="D125" s="18" t="s">
        <v>82</v>
      </c>
      <c r="E125" s="28" t="s">
        <v>27</v>
      </c>
      <c r="F125" s="39"/>
      <c r="G125" s="40"/>
      <c r="H125" s="25"/>
      <c r="I125" s="15"/>
      <c r="J125" s="15"/>
      <c r="K125" s="6"/>
      <c r="L125" s="40"/>
      <c r="M125" s="25"/>
      <c r="N125" s="5"/>
      <c r="O125" s="15" t="s">
        <v>81</v>
      </c>
      <c r="P125" s="65">
        <v>7377.98</v>
      </c>
      <c r="Q125" s="26">
        <v>43549</v>
      </c>
      <c r="R125" s="26">
        <v>43557</v>
      </c>
      <c r="S125" s="65">
        <v>7377.98</v>
      </c>
      <c r="T125" s="29" t="s">
        <v>781</v>
      </c>
    </row>
    <row r="126" spans="1:20" ht="27" customHeight="1">
      <c r="A126" s="48" t="s">
        <v>361</v>
      </c>
      <c r="B126" s="25" t="s">
        <v>71</v>
      </c>
      <c r="C126" s="25" t="s">
        <v>72</v>
      </c>
      <c r="D126" s="18" t="s">
        <v>362</v>
      </c>
      <c r="E126" s="28" t="s">
        <v>24</v>
      </c>
      <c r="F126" s="39"/>
      <c r="G126" s="40"/>
      <c r="H126" s="25"/>
      <c r="I126" s="15"/>
      <c r="J126" s="15"/>
      <c r="K126" s="6"/>
      <c r="L126" s="40"/>
      <c r="M126" s="25"/>
      <c r="N126" s="5"/>
      <c r="O126" s="15" t="s">
        <v>363</v>
      </c>
      <c r="P126" s="65">
        <v>300</v>
      </c>
      <c r="Q126" s="26">
        <v>43551</v>
      </c>
      <c r="R126" s="26">
        <v>43917</v>
      </c>
      <c r="S126" s="65">
        <v>300</v>
      </c>
      <c r="T126" s="27"/>
    </row>
    <row r="127" spans="1:20" ht="27" customHeight="1">
      <c r="A127" s="48" t="s">
        <v>360</v>
      </c>
      <c r="B127" s="25" t="s">
        <v>71</v>
      </c>
      <c r="C127" s="25" t="s">
        <v>72</v>
      </c>
      <c r="D127" s="18" t="s">
        <v>273</v>
      </c>
      <c r="E127" s="28" t="s">
        <v>24</v>
      </c>
      <c r="F127" s="39"/>
      <c r="G127" s="40"/>
      <c r="H127" s="32"/>
      <c r="I127" s="15"/>
      <c r="J127" s="15"/>
      <c r="K127" s="6"/>
      <c r="L127" s="40"/>
      <c r="M127" s="32"/>
      <c r="N127" s="5"/>
      <c r="O127" s="15" t="s">
        <v>262</v>
      </c>
      <c r="P127" s="65">
        <v>151.64</v>
      </c>
      <c r="Q127" s="26">
        <v>43551</v>
      </c>
      <c r="R127" s="26">
        <v>43554</v>
      </c>
      <c r="S127" s="65">
        <v>151.64</v>
      </c>
      <c r="T127" s="27" t="s">
        <v>684</v>
      </c>
    </row>
    <row r="128" spans="1:19" ht="27" customHeight="1">
      <c r="A128" s="48" t="s">
        <v>357</v>
      </c>
      <c r="B128" s="25" t="s">
        <v>71</v>
      </c>
      <c r="C128" s="25" t="s">
        <v>72</v>
      </c>
      <c r="D128" s="18" t="s">
        <v>358</v>
      </c>
      <c r="E128" s="28" t="s">
        <v>24</v>
      </c>
      <c r="F128" s="39"/>
      <c r="G128" s="40"/>
      <c r="H128" s="32"/>
      <c r="I128" s="15"/>
      <c r="J128" s="5"/>
      <c r="K128" s="6"/>
      <c r="L128" s="40"/>
      <c r="M128" s="32"/>
      <c r="N128" s="5"/>
      <c r="O128" s="5" t="s">
        <v>359</v>
      </c>
      <c r="P128" s="30">
        <v>216</v>
      </c>
      <c r="Q128" s="26">
        <v>43551</v>
      </c>
      <c r="R128" s="26">
        <v>43554</v>
      </c>
      <c r="S128" s="66"/>
    </row>
    <row r="129" spans="1:19" ht="27" customHeight="1">
      <c r="A129" s="48" t="s">
        <v>364</v>
      </c>
      <c r="B129" s="25" t="s">
        <v>71</v>
      </c>
      <c r="C129" s="25" t="s">
        <v>72</v>
      </c>
      <c r="D129" s="18" t="s">
        <v>365</v>
      </c>
      <c r="E129" s="28" t="s">
        <v>24</v>
      </c>
      <c r="F129" s="39"/>
      <c r="G129" s="40"/>
      <c r="H129" s="50"/>
      <c r="I129" s="15"/>
      <c r="J129" s="15"/>
      <c r="K129" s="6"/>
      <c r="L129" s="40"/>
      <c r="M129" s="25"/>
      <c r="N129" s="5"/>
      <c r="O129" s="15" t="s">
        <v>145</v>
      </c>
      <c r="P129" s="65">
        <v>72</v>
      </c>
      <c r="Q129" s="26">
        <v>43552</v>
      </c>
      <c r="R129" s="26">
        <v>43557</v>
      </c>
      <c r="S129" s="65">
        <v>72</v>
      </c>
    </row>
    <row r="130" spans="1:22" ht="27" customHeight="1">
      <c r="A130" s="72" t="s">
        <v>366</v>
      </c>
      <c r="B130" s="54" t="s">
        <v>71</v>
      </c>
      <c r="C130" s="54" t="s">
        <v>72</v>
      </c>
      <c r="D130" s="55" t="s">
        <v>367</v>
      </c>
      <c r="E130" s="56" t="s">
        <v>24</v>
      </c>
      <c r="F130" s="57"/>
      <c r="G130" s="58"/>
      <c r="H130" s="59"/>
      <c r="I130" s="60"/>
      <c r="J130" s="60"/>
      <c r="K130" s="61"/>
      <c r="L130" s="58"/>
      <c r="M130" s="59"/>
      <c r="N130" s="62"/>
      <c r="O130" s="62" t="s">
        <v>368</v>
      </c>
      <c r="P130" s="65">
        <v>50</v>
      </c>
      <c r="Q130" s="64">
        <v>43552</v>
      </c>
      <c r="R130" s="26">
        <v>43552</v>
      </c>
      <c r="S130" s="65">
        <v>50</v>
      </c>
      <c r="T130" s="30" t="s">
        <v>369</v>
      </c>
      <c r="U130" s="101" t="s">
        <v>429</v>
      </c>
      <c r="V130" s="101"/>
    </row>
    <row r="131" spans="1:20" ht="27" customHeight="1">
      <c r="A131" s="53" t="s">
        <v>371</v>
      </c>
      <c r="B131" s="54" t="s">
        <v>71</v>
      </c>
      <c r="C131" s="54" t="s">
        <v>72</v>
      </c>
      <c r="D131" s="55" t="s">
        <v>370</v>
      </c>
      <c r="E131" s="56" t="s">
        <v>24</v>
      </c>
      <c r="F131" s="57"/>
      <c r="G131" s="58"/>
      <c r="H131" s="59"/>
      <c r="I131" s="60"/>
      <c r="J131" s="60"/>
      <c r="K131" s="61"/>
      <c r="L131" s="58"/>
      <c r="M131" s="59"/>
      <c r="N131" s="62"/>
      <c r="O131" s="62" t="s">
        <v>372</v>
      </c>
      <c r="P131" s="65">
        <v>1175.68</v>
      </c>
      <c r="Q131" s="64">
        <v>43556</v>
      </c>
      <c r="R131" s="26">
        <v>43556</v>
      </c>
      <c r="S131" s="65">
        <v>1175.68</v>
      </c>
      <c r="T131" s="27"/>
    </row>
    <row r="132" spans="1:20" ht="27" customHeight="1">
      <c r="A132" s="53" t="s">
        <v>375</v>
      </c>
      <c r="B132" s="54" t="s">
        <v>71</v>
      </c>
      <c r="C132" s="54" t="s">
        <v>72</v>
      </c>
      <c r="D132" s="55" t="s">
        <v>82</v>
      </c>
      <c r="E132" s="56" t="s">
        <v>27</v>
      </c>
      <c r="F132" s="57"/>
      <c r="G132" s="58"/>
      <c r="H132" s="54"/>
      <c r="I132" s="60"/>
      <c r="J132" s="60"/>
      <c r="K132" s="61"/>
      <c r="L132" s="58"/>
      <c r="M132" s="54"/>
      <c r="N132" s="62"/>
      <c r="O132" s="60" t="s">
        <v>81</v>
      </c>
      <c r="P132" s="65">
        <v>7471.37</v>
      </c>
      <c r="Q132" s="64">
        <v>43557</v>
      </c>
      <c r="R132" s="26">
        <v>43564</v>
      </c>
      <c r="S132" s="65">
        <v>7471.37</v>
      </c>
      <c r="T132" s="27" t="s">
        <v>782</v>
      </c>
    </row>
    <row r="133" spans="1:20" ht="27" customHeight="1">
      <c r="A133" s="53" t="s">
        <v>376</v>
      </c>
      <c r="B133" s="54" t="s">
        <v>71</v>
      </c>
      <c r="C133" s="54" t="s">
        <v>72</v>
      </c>
      <c r="D133" s="55" t="s">
        <v>148</v>
      </c>
      <c r="E133" s="56" t="s">
        <v>24</v>
      </c>
      <c r="F133" s="57"/>
      <c r="G133" s="58"/>
      <c r="H133" s="59"/>
      <c r="I133" s="60"/>
      <c r="J133" s="60"/>
      <c r="K133" s="61"/>
      <c r="L133" s="58"/>
      <c r="M133" s="59"/>
      <c r="N133" s="62"/>
      <c r="O133" s="62" t="s">
        <v>377</v>
      </c>
      <c r="P133" s="65">
        <v>28.76</v>
      </c>
      <c r="Q133" s="64">
        <v>43557</v>
      </c>
      <c r="R133" s="26">
        <v>43557</v>
      </c>
      <c r="S133" s="65">
        <v>28.76</v>
      </c>
      <c r="T133" s="30" t="s">
        <v>378</v>
      </c>
    </row>
    <row r="134" spans="1:20" ht="27" customHeight="1">
      <c r="A134" s="53" t="s">
        <v>379</v>
      </c>
      <c r="B134" s="54" t="s">
        <v>71</v>
      </c>
      <c r="C134" s="54" t="s">
        <v>72</v>
      </c>
      <c r="D134" s="55" t="s">
        <v>380</v>
      </c>
      <c r="E134" s="56" t="s">
        <v>24</v>
      </c>
      <c r="F134" s="57"/>
      <c r="G134" s="58"/>
      <c r="H134" s="59"/>
      <c r="I134" s="60"/>
      <c r="J134" s="60"/>
      <c r="K134" s="61"/>
      <c r="L134" s="58"/>
      <c r="M134" s="59"/>
      <c r="N134" s="62"/>
      <c r="O134" s="62" t="s">
        <v>381</v>
      </c>
      <c r="P134" s="63">
        <v>8208</v>
      </c>
      <c r="Q134" s="64">
        <v>43559</v>
      </c>
      <c r="R134" s="26">
        <v>43589</v>
      </c>
      <c r="S134" s="66">
        <v>4104</v>
      </c>
      <c r="T134" s="27"/>
    </row>
    <row r="135" spans="1:21" ht="27" customHeight="1">
      <c r="A135" s="48" t="s">
        <v>382</v>
      </c>
      <c r="B135" s="25" t="s">
        <v>71</v>
      </c>
      <c r="C135" s="25" t="s">
        <v>72</v>
      </c>
      <c r="D135" s="18" t="s">
        <v>383</v>
      </c>
      <c r="E135" s="28" t="s">
        <v>16</v>
      </c>
      <c r="F135" s="39"/>
      <c r="G135" s="40"/>
      <c r="H135" s="31"/>
      <c r="I135" s="15"/>
      <c r="J135" s="15"/>
      <c r="K135" s="6"/>
      <c r="L135" s="40"/>
      <c r="M135" s="31"/>
      <c r="N135" s="5"/>
      <c r="O135" s="15" t="s">
        <v>155</v>
      </c>
      <c r="P135" s="30">
        <v>115499.67</v>
      </c>
      <c r="Q135" s="26">
        <v>43560</v>
      </c>
      <c r="R135" s="26">
        <v>43804</v>
      </c>
      <c r="S135" s="66">
        <v>46199.67</v>
      </c>
      <c r="T135" s="27" t="s">
        <v>768</v>
      </c>
      <c r="U135" t="s">
        <v>769</v>
      </c>
    </row>
    <row r="136" spans="1:20" ht="27" customHeight="1">
      <c r="A136" s="48" t="s">
        <v>390</v>
      </c>
      <c r="B136" s="25" t="s">
        <v>71</v>
      </c>
      <c r="C136" s="25" t="s">
        <v>72</v>
      </c>
      <c r="D136" s="18" t="s">
        <v>392</v>
      </c>
      <c r="E136" s="56" t="s">
        <v>24</v>
      </c>
      <c r="F136" s="39"/>
      <c r="G136" s="40"/>
      <c r="H136" s="33"/>
      <c r="I136" s="15"/>
      <c r="J136" s="15"/>
      <c r="K136" s="6"/>
      <c r="L136" s="40"/>
      <c r="M136" s="33"/>
      <c r="N136" s="5"/>
      <c r="O136" s="15" t="s">
        <v>391</v>
      </c>
      <c r="P136" s="65">
        <v>400</v>
      </c>
      <c r="Q136" s="26">
        <v>43560</v>
      </c>
      <c r="R136" s="26">
        <v>43590</v>
      </c>
      <c r="S136" s="65">
        <v>400</v>
      </c>
      <c r="T136" s="27"/>
    </row>
    <row r="137" spans="1:20" ht="27" customHeight="1">
      <c r="A137" s="48" t="s">
        <v>388</v>
      </c>
      <c r="B137" s="25" t="s">
        <v>71</v>
      </c>
      <c r="C137" s="25" t="s">
        <v>72</v>
      </c>
      <c r="D137" s="18" t="s">
        <v>389</v>
      </c>
      <c r="E137" s="56" t="s">
        <v>24</v>
      </c>
      <c r="F137" s="39"/>
      <c r="G137" s="40"/>
      <c r="H137" s="33"/>
      <c r="I137" s="15"/>
      <c r="J137" s="15"/>
      <c r="K137" s="6"/>
      <c r="L137" s="40"/>
      <c r="M137" s="33"/>
      <c r="N137" s="5"/>
      <c r="O137" s="15" t="s">
        <v>149</v>
      </c>
      <c r="P137" s="30">
        <v>4885.5</v>
      </c>
      <c r="Q137" s="26">
        <v>43560</v>
      </c>
      <c r="R137" s="26">
        <v>43926</v>
      </c>
      <c r="S137" s="66">
        <v>4031.06</v>
      </c>
      <c r="T137" s="27" t="s">
        <v>694</v>
      </c>
    </row>
    <row r="138" spans="1:20" ht="27" customHeight="1">
      <c r="A138" s="48" t="s">
        <v>393</v>
      </c>
      <c r="B138" s="25" t="s">
        <v>71</v>
      </c>
      <c r="C138" s="25" t="s">
        <v>72</v>
      </c>
      <c r="D138" s="18" t="s">
        <v>801</v>
      </c>
      <c r="E138" s="56" t="s">
        <v>24</v>
      </c>
      <c r="F138" s="39"/>
      <c r="G138" s="40"/>
      <c r="H138" s="32"/>
      <c r="I138" s="15"/>
      <c r="J138" s="15"/>
      <c r="K138" s="6"/>
      <c r="L138" s="40"/>
      <c r="M138" s="32"/>
      <c r="N138" s="5"/>
      <c r="O138" s="15" t="s">
        <v>201</v>
      </c>
      <c r="P138" s="65">
        <v>340</v>
      </c>
      <c r="Q138" s="26">
        <v>43560</v>
      </c>
      <c r="R138" s="26">
        <v>43590</v>
      </c>
      <c r="S138" s="65">
        <v>340</v>
      </c>
      <c r="T138" s="27"/>
    </row>
    <row r="139" spans="1:20" ht="27" customHeight="1">
      <c r="A139" s="48" t="s">
        <v>395</v>
      </c>
      <c r="B139" s="25" t="s">
        <v>71</v>
      </c>
      <c r="C139" s="25" t="s">
        <v>72</v>
      </c>
      <c r="D139" s="18" t="s">
        <v>397</v>
      </c>
      <c r="E139" s="56" t="s">
        <v>24</v>
      </c>
      <c r="F139" s="39"/>
      <c r="G139" s="40"/>
      <c r="H139" s="33"/>
      <c r="I139" s="15"/>
      <c r="J139" s="15"/>
      <c r="K139" s="6"/>
      <c r="L139" s="40"/>
      <c r="M139" s="33"/>
      <c r="N139" s="5"/>
      <c r="O139" s="15" t="s">
        <v>396</v>
      </c>
      <c r="P139" s="30">
        <v>1630</v>
      </c>
      <c r="Q139" s="26">
        <v>43560</v>
      </c>
      <c r="R139" s="26">
        <v>43926</v>
      </c>
      <c r="S139" s="66">
        <v>1574</v>
      </c>
      <c r="T139" s="27" t="s">
        <v>672</v>
      </c>
    </row>
    <row r="140" spans="1:20" ht="27" customHeight="1">
      <c r="A140" s="48" t="s">
        <v>398</v>
      </c>
      <c r="B140" s="25" t="s">
        <v>71</v>
      </c>
      <c r="C140" s="25" t="s">
        <v>72</v>
      </c>
      <c r="D140" s="18" t="s">
        <v>399</v>
      </c>
      <c r="E140" s="56" t="s">
        <v>24</v>
      </c>
      <c r="F140" s="39"/>
      <c r="G140" s="40"/>
      <c r="H140" s="33"/>
      <c r="I140" s="15"/>
      <c r="J140" s="15"/>
      <c r="K140" s="6"/>
      <c r="L140" s="40"/>
      <c r="M140" s="33"/>
      <c r="N140" s="5"/>
      <c r="O140" s="5" t="s">
        <v>400</v>
      </c>
      <c r="P140" s="65">
        <v>9080</v>
      </c>
      <c r="Q140" s="26">
        <v>43560</v>
      </c>
      <c r="R140" s="26">
        <v>43590</v>
      </c>
      <c r="S140" s="65">
        <v>9080</v>
      </c>
      <c r="T140" s="27"/>
    </row>
    <row r="141" spans="1:20" ht="27" customHeight="1">
      <c r="A141" s="48" t="s">
        <v>401</v>
      </c>
      <c r="B141" s="25" t="s">
        <v>71</v>
      </c>
      <c r="C141" s="25" t="s">
        <v>72</v>
      </c>
      <c r="D141" s="18" t="s">
        <v>402</v>
      </c>
      <c r="E141" s="56" t="s">
        <v>24</v>
      </c>
      <c r="F141" s="39"/>
      <c r="G141" s="40"/>
      <c r="H141" s="25"/>
      <c r="I141" s="15"/>
      <c r="J141" s="15"/>
      <c r="K141" s="6"/>
      <c r="L141" s="40"/>
      <c r="M141" s="25"/>
      <c r="N141" s="5"/>
      <c r="O141" s="15" t="s">
        <v>403</v>
      </c>
      <c r="P141" s="30">
        <v>3438.5</v>
      </c>
      <c r="Q141" s="26">
        <v>43560</v>
      </c>
      <c r="R141" s="26">
        <v>43590</v>
      </c>
      <c r="S141" s="66"/>
      <c r="T141" s="27"/>
    </row>
    <row r="142" spans="1:20" ht="27" customHeight="1">
      <c r="A142" s="48" t="s">
        <v>404</v>
      </c>
      <c r="B142" s="25" t="s">
        <v>71</v>
      </c>
      <c r="C142" s="25" t="s">
        <v>72</v>
      </c>
      <c r="D142" s="18" t="s">
        <v>405</v>
      </c>
      <c r="E142" s="56" t="s">
        <v>24</v>
      </c>
      <c r="F142" s="39"/>
      <c r="G142" s="40"/>
      <c r="H142" s="33"/>
      <c r="I142" s="15"/>
      <c r="J142" s="15"/>
      <c r="K142" s="6"/>
      <c r="L142" s="40"/>
      <c r="M142" s="33"/>
      <c r="N142" s="5"/>
      <c r="O142" s="5" t="s">
        <v>411</v>
      </c>
      <c r="P142" s="65">
        <v>710.5</v>
      </c>
      <c r="Q142" s="26">
        <v>43560</v>
      </c>
      <c r="R142" s="26">
        <v>43590</v>
      </c>
      <c r="S142" s="65">
        <v>710.5</v>
      </c>
      <c r="T142" s="27"/>
    </row>
    <row r="143" spans="1:20" ht="27" customHeight="1">
      <c r="A143" s="48" t="s">
        <v>611</v>
      </c>
      <c r="B143" s="25" t="s">
        <v>71</v>
      </c>
      <c r="C143" s="25" t="s">
        <v>72</v>
      </c>
      <c r="D143" s="18" t="s">
        <v>82</v>
      </c>
      <c r="E143" s="28" t="s">
        <v>27</v>
      </c>
      <c r="F143" s="39"/>
      <c r="G143" s="40"/>
      <c r="H143" s="25"/>
      <c r="I143" s="15"/>
      <c r="J143" s="15"/>
      <c r="K143" s="6"/>
      <c r="L143" s="40"/>
      <c r="M143" s="25"/>
      <c r="N143" s="5"/>
      <c r="O143" s="15" t="s">
        <v>86</v>
      </c>
      <c r="P143" s="63">
        <v>988500</v>
      </c>
      <c r="Q143" s="26">
        <v>43563</v>
      </c>
      <c r="R143" s="26">
        <v>44585</v>
      </c>
      <c r="S143" s="66">
        <f>15266.59</f>
        <v>15266.59</v>
      </c>
      <c r="T143" s="29" t="s">
        <v>779</v>
      </c>
    </row>
    <row r="144" spans="1:20" ht="27" customHeight="1">
      <c r="A144" s="48" t="s">
        <v>440</v>
      </c>
      <c r="B144" s="25" t="s">
        <v>71</v>
      </c>
      <c r="C144" s="25" t="s">
        <v>72</v>
      </c>
      <c r="D144" s="18" t="s">
        <v>82</v>
      </c>
      <c r="E144" s="28" t="s">
        <v>27</v>
      </c>
      <c r="F144" s="39"/>
      <c r="G144" s="40"/>
      <c r="H144" s="25"/>
      <c r="I144" s="15"/>
      <c r="J144" s="15"/>
      <c r="K144" s="6"/>
      <c r="L144" s="40"/>
      <c r="M144" s="25"/>
      <c r="N144" s="5"/>
      <c r="O144" s="15" t="s">
        <v>81</v>
      </c>
      <c r="P144" s="65">
        <v>7475.27</v>
      </c>
      <c r="Q144" s="26">
        <v>43563</v>
      </c>
      <c r="R144" s="26">
        <v>43571</v>
      </c>
      <c r="S144" s="65">
        <v>7475.27</v>
      </c>
      <c r="T144" s="29" t="s">
        <v>783</v>
      </c>
    </row>
    <row r="145" spans="1:20" ht="27" customHeight="1">
      <c r="A145" s="53" t="s">
        <v>441</v>
      </c>
      <c r="B145" s="54" t="s">
        <v>71</v>
      </c>
      <c r="C145" s="54" t="s">
        <v>72</v>
      </c>
      <c r="D145" s="55" t="s">
        <v>82</v>
      </c>
      <c r="E145" s="56" t="s">
        <v>27</v>
      </c>
      <c r="F145" s="57"/>
      <c r="G145" s="58"/>
      <c r="H145" s="59"/>
      <c r="I145" s="60"/>
      <c r="J145" s="60"/>
      <c r="K145" s="61"/>
      <c r="L145" s="58"/>
      <c r="M145" s="59"/>
      <c r="N145" s="62"/>
      <c r="O145" s="62" t="s">
        <v>86</v>
      </c>
      <c r="P145" s="65">
        <v>20108.26</v>
      </c>
      <c r="Q145" s="26">
        <v>43564</v>
      </c>
      <c r="R145" s="26">
        <v>43564</v>
      </c>
      <c r="S145" s="65">
        <v>20108.26</v>
      </c>
      <c r="T145" s="27" t="s">
        <v>442</v>
      </c>
    </row>
    <row r="146" spans="1:19" ht="27" customHeight="1">
      <c r="A146" s="53" t="s">
        <v>443</v>
      </c>
      <c r="B146" s="54" t="s">
        <v>71</v>
      </c>
      <c r="C146" s="54" t="s">
        <v>72</v>
      </c>
      <c r="D146" s="55" t="s">
        <v>444</v>
      </c>
      <c r="E146" s="56" t="s">
        <v>24</v>
      </c>
      <c r="F146" s="57"/>
      <c r="G146" s="58"/>
      <c r="H146" s="59"/>
      <c r="I146" s="60"/>
      <c r="J146" s="60"/>
      <c r="K146" s="61"/>
      <c r="L146" s="58"/>
      <c r="M146" s="59"/>
      <c r="N146" s="62"/>
      <c r="O146" s="62" t="s">
        <v>445</v>
      </c>
      <c r="P146" s="65">
        <v>31030</v>
      </c>
      <c r="Q146" s="26">
        <v>43564</v>
      </c>
      <c r="R146" s="26">
        <v>43564</v>
      </c>
      <c r="S146" s="65">
        <v>31030</v>
      </c>
    </row>
    <row r="147" spans="1:22" ht="27" customHeight="1">
      <c r="A147" s="53" t="s">
        <v>446</v>
      </c>
      <c r="B147" s="54" t="s">
        <v>71</v>
      </c>
      <c r="C147" s="54" t="s">
        <v>72</v>
      </c>
      <c r="D147" s="55" t="s">
        <v>95</v>
      </c>
      <c r="E147" s="56" t="s">
        <v>24</v>
      </c>
      <c r="F147" s="57"/>
      <c r="G147" s="58"/>
      <c r="H147" s="59"/>
      <c r="I147" s="60"/>
      <c r="J147" s="60"/>
      <c r="K147" s="61"/>
      <c r="L147" s="58"/>
      <c r="M147" s="59"/>
      <c r="N147" s="62"/>
      <c r="O147" s="62" t="s">
        <v>96</v>
      </c>
      <c r="P147" s="65">
        <v>611.8</v>
      </c>
      <c r="Q147" s="26">
        <v>43564</v>
      </c>
      <c r="R147" s="26">
        <v>43600</v>
      </c>
      <c r="S147" s="65">
        <v>611.8</v>
      </c>
      <c r="T147" s="27" t="s">
        <v>537</v>
      </c>
      <c r="V147" s="75"/>
    </row>
    <row r="148" spans="1:19" ht="27" customHeight="1">
      <c r="A148" s="48" t="s">
        <v>451</v>
      </c>
      <c r="B148" s="25" t="s">
        <v>71</v>
      </c>
      <c r="C148" s="25" t="s">
        <v>72</v>
      </c>
      <c r="D148" s="18" t="s">
        <v>453</v>
      </c>
      <c r="E148" s="56" t="s">
        <v>24</v>
      </c>
      <c r="F148" s="39"/>
      <c r="G148" s="40"/>
      <c r="H148" s="32"/>
      <c r="I148" s="15"/>
      <c r="J148" s="15"/>
      <c r="K148" s="6"/>
      <c r="L148" s="40"/>
      <c r="M148" s="32"/>
      <c r="N148" s="5"/>
      <c r="O148" s="15" t="s">
        <v>452</v>
      </c>
      <c r="P148" s="30">
        <v>23227.35</v>
      </c>
      <c r="Q148" s="26">
        <v>43565</v>
      </c>
      <c r="R148" s="26">
        <v>43738</v>
      </c>
      <c r="S148" s="66"/>
    </row>
    <row r="149" spans="1:20" ht="27" customHeight="1">
      <c r="A149" s="48" t="s">
        <v>447</v>
      </c>
      <c r="B149" s="25" t="s">
        <v>71</v>
      </c>
      <c r="C149" s="25" t="s">
        <v>72</v>
      </c>
      <c r="D149" s="18" t="s">
        <v>448</v>
      </c>
      <c r="E149" s="56" t="s">
        <v>24</v>
      </c>
      <c r="F149" s="39"/>
      <c r="G149" s="40"/>
      <c r="H149" s="33"/>
      <c r="I149" s="15"/>
      <c r="J149" s="15"/>
      <c r="K149" s="6"/>
      <c r="L149" s="40"/>
      <c r="M149" s="33"/>
      <c r="N149" s="5"/>
      <c r="O149" s="15" t="s">
        <v>449</v>
      </c>
      <c r="P149" s="65">
        <v>362.56</v>
      </c>
      <c r="Q149" s="26">
        <v>43565</v>
      </c>
      <c r="R149" s="26">
        <v>43570</v>
      </c>
      <c r="S149" s="65">
        <v>362.56</v>
      </c>
      <c r="T149" s="27"/>
    </row>
    <row r="150" spans="1:20" ht="27" customHeight="1">
      <c r="A150" s="53" t="s">
        <v>450</v>
      </c>
      <c r="B150" s="54" t="s">
        <v>71</v>
      </c>
      <c r="C150" s="54" t="s">
        <v>72</v>
      </c>
      <c r="D150" s="55" t="s">
        <v>82</v>
      </c>
      <c r="E150" s="56" t="s">
        <v>27</v>
      </c>
      <c r="F150" s="39"/>
      <c r="G150" s="40"/>
      <c r="H150" s="25"/>
      <c r="I150" s="15"/>
      <c r="J150" s="15"/>
      <c r="K150" s="6"/>
      <c r="L150" s="40"/>
      <c r="M150" s="25"/>
      <c r="N150" s="5"/>
      <c r="O150" s="15" t="s">
        <v>81</v>
      </c>
      <c r="P150" s="65">
        <v>6929.49</v>
      </c>
      <c r="Q150" s="26">
        <v>43570</v>
      </c>
      <c r="R150" s="26">
        <v>43578</v>
      </c>
      <c r="S150" s="65">
        <v>6929.49</v>
      </c>
      <c r="T150" s="29" t="s">
        <v>784</v>
      </c>
    </row>
    <row r="151" spans="1:19" ht="27" customHeight="1">
      <c r="A151" s="48" t="s">
        <v>454</v>
      </c>
      <c r="B151" s="25" t="s">
        <v>71</v>
      </c>
      <c r="C151" s="25" t="s">
        <v>72</v>
      </c>
      <c r="D151" s="18" t="s">
        <v>455</v>
      </c>
      <c r="E151" s="56" t="s">
        <v>24</v>
      </c>
      <c r="F151" s="39"/>
      <c r="G151" s="40"/>
      <c r="H151" s="32"/>
      <c r="I151" s="15"/>
      <c r="J151" s="15"/>
      <c r="K151" s="6"/>
      <c r="L151" s="40"/>
      <c r="M151" s="32"/>
      <c r="N151" s="5"/>
      <c r="O151" s="15" t="s">
        <v>520</v>
      </c>
      <c r="P151" s="30">
        <v>2880</v>
      </c>
      <c r="Q151" s="26">
        <v>43571</v>
      </c>
      <c r="R151" s="26">
        <v>43571</v>
      </c>
      <c r="S151" s="66">
        <v>480</v>
      </c>
    </row>
    <row r="152" spans="1:20" ht="27" customHeight="1">
      <c r="A152" s="48" t="s">
        <v>456</v>
      </c>
      <c r="B152" s="25"/>
      <c r="C152" s="25"/>
      <c r="D152" s="18" t="s">
        <v>192</v>
      </c>
      <c r="E152" s="56" t="s">
        <v>24</v>
      </c>
      <c r="F152" s="39"/>
      <c r="G152" s="40"/>
      <c r="H152" s="32"/>
      <c r="I152" s="15"/>
      <c r="J152" s="15"/>
      <c r="K152" s="6"/>
      <c r="L152" s="40"/>
      <c r="M152" s="32"/>
      <c r="N152" s="5"/>
      <c r="O152" s="15" t="s">
        <v>193</v>
      </c>
      <c r="P152" s="65">
        <v>326</v>
      </c>
      <c r="Q152" s="26">
        <v>43571</v>
      </c>
      <c r="R152" s="26">
        <v>43575</v>
      </c>
      <c r="S152" s="65">
        <v>326</v>
      </c>
      <c r="T152" s="29" t="s">
        <v>774</v>
      </c>
    </row>
    <row r="153" spans="1:20" ht="27" customHeight="1">
      <c r="A153" s="48" t="s">
        <v>457</v>
      </c>
      <c r="B153" s="25"/>
      <c r="C153" s="25"/>
      <c r="D153" s="18" t="s">
        <v>458</v>
      </c>
      <c r="E153" s="56" t="s">
        <v>24</v>
      </c>
      <c r="F153" s="39"/>
      <c r="G153" s="40"/>
      <c r="H153" s="33"/>
      <c r="I153" s="15"/>
      <c r="J153" s="15"/>
      <c r="K153" s="6"/>
      <c r="L153" s="40"/>
      <c r="M153" s="33"/>
      <c r="N153" s="5"/>
      <c r="O153" s="15" t="s">
        <v>201</v>
      </c>
      <c r="P153" s="65">
        <v>225</v>
      </c>
      <c r="Q153" s="26">
        <v>43572</v>
      </c>
      <c r="R153" s="26">
        <v>43602</v>
      </c>
      <c r="S153" s="65">
        <v>225</v>
      </c>
      <c r="T153" s="27"/>
    </row>
    <row r="154" spans="1:19" ht="27" customHeight="1">
      <c r="A154" s="48" t="s">
        <v>481</v>
      </c>
      <c r="B154" s="25"/>
      <c r="C154" s="25"/>
      <c r="D154" s="18" t="s">
        <v>482</v>
      </c>
      <c r="E154" s="28" t="s">
        <v>13</v>
      </c>
      <c r="F154" s="39"/>
      <c r="G154" s="40"/>
      <c r="H154" s="32"/>
      <c r="I154" s="15"/>
      <c r="J154" s="15"/>
      <c r="K154" s="6"/>
      <c r="L154" s="40"/>
      <c r="M154" s="32"/>
      <c r="N154" s="5"/>
      <c r="O154" s="5" t="s">
        <v>483</v>
      </c>
      <c r="P154" s="30">
        <v>94390</v>
      </c>
      <c r="Q154" s="26">
        <v>43573</v>
      </c>
      <c r="R154" s="26">
        <v>43939</v>
      </c>
      <c r="S154" s="66"/>
    </row>
    <row r="155" spans="1:20" ht="27" customHeight="1">
      <c r="A155" s="48" t="s">
        <v>484</v>
      </c>
      <c r="B155" s="25"/>
      <c r="C155" s="25"/>
      <c r="D155" s="18" t="s">
        <v>487</v>
      </c>
      <c r="E155" s="28" t="s">
        <v>13</v>
      </c>
      <c r="F155" s="39"/>
      <c r="G155" s="40"/>
      <c r="H155" s="25"/>
      <c r="I155" s="15"/>
      <c r="J155" s="15"/>
      <c r="K155" s="6"/>
      <c r="L155" s="40"/>
      <c r="M155" s="25"/>
      <c r="N155" s="5"/>
      <c r="O155" s="5" t="s">
        <v>485</v>
      </c>
      <c r="P155" s="30">
        <v>5873.95</v>
      </c>
      <c r="Q155" s="26">
        <v>43573</v>
      </c>
      <c r="R155" s="26">
        <v>43939</v>
      </c>
      <c r="S155" s="66">
        <f>594</f>
        <v>594</v>
      </c>
      <c r="T155" s="27" t="s">
        <v>798</v>
      </c>
    </row>
    <row r="156" spans="1:20" ht="27" customHeight="1">
      <c r="A156" s="48" t="s">
        <v>486</v>
      </c>
      <c r="B156" s="25"/>
      <c r="C156" s="25"/>
      <c r="D156" s="18" t="s">
        <v>488</v>
      </c>
      <c r="E156" s="28" t="s">
        <v>13</v>
      </c>
      <c r="F156" s="39"/>
      <c r="G156" s="40"/>
      <c r="H156" s="32"/>
      <c r="I156" s="15"/>
      <c r="J156" s="15"/>
      <c r="K156" s="6"/>
      <c r="L156" s="40"/>
      <c r="M156" s="32"/>
      <c r="N156" s="5"/>
      <c r="O156" s="5" t="s">
        <v>489</v>
      </c>
      <c r="P156" s="30">
        <v>34117.17</v>
      </c>
      <c r="Q156" s="26">
        <v>43573</v>
      </c>
      <c r="R156" s="26">
        <v>43939</v>
      </c>
      <c r="S156" s="66">
        <f>3410.3+2558</f>
        <v>5968.3</v>
      </c>
      <c r="T156" s="27" t="s">
        <v>771</v>
      </c>
    </row>
    <row r="157" spans="1:20" ht="27" customHeight="1">
      <c r="A157" s="48" t="s">
        <v>491</v>
      </c>
      <c r="B157" s="25"/>
      <c r="C157" s="25"/>
      <c r="D157" s="18" t="s">
        <v>492</v>
      </c>
      <c r="E157" s="28" t="s">
        <v>13</v>
      </c>
      <c r="F157" s="39"/>
      <c r="G157" s="40"/>
      <c r="H157" s="32"/>
      <c r="I157" s="15"/>
      <c r="J157" s="15"/>
      <c r="K157" s="6"/>
      <c r="L157" s="40"/>
      <c r="M157" s="32"/>
      <c r="N157" s="5"/>
      <c r="O157" s="5" t="s">
        <v>489</v>
      </c>
      <c r="P157" s="30">
        <v>27759.67</v>
      </c>
      <c r="Q157" s="26">
        <v>43573</v>
      </c>
      <c r="R157" s="26">
        <v>43939</v>
      </c>
      <c r="S157" s="66">
        <f>2772.92+2082</f>
        <v>4854.92</v>
      </c>
      <c r="T157" s="27" t="s">
        <v>772</v>
      </c>
    </row>
    <row r="158" spans="1:19" ht="27" customHeight="1">
      <c r="A158" s="48" t="s">
        <v>493</v>
      </c>
      <c r="B158" s="25"/>
      <c r="C158" s="25"/>
      <c r="D158" s="18" t="s">
        <v>494</v>
      </c>
      <c r="E158" s="28" t="s">
        <v>13</v>
      </c>
      <c r="F158" s="39"/>
      <c r="G158" s="40"/>
      <c r="H158" s="25"/>
      <c r="I158" s="15"/>
      <c r="J158" s="15"/>
      <c r="K158" s="6"/>
      <c r="L158" s="40"/>
      <c r="M158" s="25"/>
      <c r="N158" s="5"/>
      <c r="O158" s="5" t="s">
        <v>490</v>
      </c>
      <c r="P158" s="78"/>
      <c r="Q158" s="79"/>
      <c r="R158" s="79"/>
      <c r="S158" s="79"/>
    </row>
    <row r="159" spans="1:20" ht="27" customHeight="1">
      <c r="A159" s="48" t="s">
        <v>495</v>
      </c>
      <c r="B159" s="25"/>
      <c r="C159" s="25"/>
      <c r="D159" s="18" t="s">
        <v>496</v>
      </c>
      <c r="E159" s="28" t="s">
        <v>13</v>
      </c>
      <c r="F159" s="39"/>
      <c r="G159" s="40"/>
      <c r="H159" s="33"/>
      <c r="I159" s="15"/>
      <c r="J159" s="15"/>
      <c r="K159" s="6"/>
      <c r="L159" s="40"/>
      <c r="M159" s="33"/>
      <c r="N159" s="5"/>
      <c r="O159" s="5" t="s">
        <v>489</v>
      </c>
      <c r="P159" s="30">
        <v>6032.69</v>
      </c>
      <c r="Q159" s="26">
        <v>43573</v>
      </c>
      <c r="R159" s="26">
        <v>43939</v>
      </c>
      <c r="S159" s="66">
        <f>608.55+452</f>
        <v>1060.55</v>
      </c>
      <c r="T159" s="27" t="s">
        <v>773</v>
      </c>
    </row>
    <row r="160" spans="1:20" ht="27" customHeight="1">
      <c r="A160" s="48" t="s">
        <v>459</v>
      </c>
      <c r="B160" s="25"/>
      <c r="C160" s="25"/>
      <c r="D160" s="18" t="s">
        <v>460</v>
      </c>
      <c r="E160" s="56" t="s">
        <v>24</v>
      </c>
      <c r="F160" s="39"/>
      <c r="G160" s="40"/>
      <c r="H160" s="25"/>
      <c r="I160" s="15"/>
      <c r="J160" s="15"/>
      <c r="K160" s="6"/>
      <c r="L160" s="40"/>
      <c r="M160" s="25"/>
      <c r="N160" s="5"/>
      <c r="O160" s="15" t="s">
        <v>324</v>
      </c>
      <c r="P160" s="30">
        <v>700</v>
      </c>
      <c r="Q160" s="26" t="s">
        <v>463</v>
      </c>
      <c r="R160" s="26">
        <v>43603</v>
      </c>
      <c r="S160" s="66"/>
      <c r="T160" s="27" t="s">
        <v>796</v>
      </c>
    </row>
    <row r="161" spans="1:20" ht="27" customHeight="1">
      <c r="A161" s="48" t="s">
        <v>461</v>
      </c>
      <c r="B161" s="25"/>
      <c r="C161" s="25"/>
      <c r="D161" s="18" t="s">
        <v>462</v>
      </c>
      <c r="E161" s="56" t="s">
        <v>24</v>
      </c>
      <c r="F161" s="39"/>
      <c r="G161" s="40"/>
      <c r="H161" s="25"/>
      <c r="I161" s="15"/>
      <c r="J161" s="5"/>
      <c r="K161" s="6"/>
      <c r="L161" s="40"/>
      <c r="M161" s="25"/>
      <c r="N161" s="5"/>
      <c r="O161" s="15" t="s">
        <v>324</v>
      </c>
      <c r="P161" s="30">
        <v>21600</v>
      </c>
      <c r="Q161" s="26">
        <v>43573</v>
      </c>
      <c r="R161" s="26">
        <v>44669</v>
      </c>
      <c r="S161" s="73"/>
      <c r="T161" s="27" t="s">
        <v>797</v>
      </c>
    </row>
    <row r="162" spans="1:20" ht="27" customHeight="1">
      <c r="A162" s="48" t="s">
        <v>478</v>
      </c>
      <c r="B162" s="25"/>
      <c r="C162" s="25"/>
      <c r="D162" s="18" t="s">
        <v>477</v>
      </c>
      <c r="E162" s="28" t="s">
        <v>13</v>
      </c>
      <c r="F162" s="39"/>
      <c r="G162" s="40"/>
      <c r="H162" s="32"/>
      <c r="I162" s="15"/>
      <c r="J162" s="5"/>
      <c r="K162" s="6"/>
      <c r="L162" s="40"/>
      <c r="M162" s="32"/>
      <c r="N162" s="5"/>
      <c r="O162" s="5" t="s">
        <v>396</v>
      </c>
      <c r="P162" s="30">
        <v>30185</v>
      </c>
      <c r="Q162" s="26">
        <v>43574</v>
      </c>
      <c r="R162" s="26">
        <v>43940</v>
      </c>
      <c r="S162" s="66">
        <f>1653.58+2979</f>
        <v>4632.58</v>
      </c>
      <c r="T162" s="29" t="s">
        <v>673</v>
      </c>
    </row>
    <row r="163" spans="1:20" ht="27" customHeight="1">
      <c r="A163" s="53" t="s">
        <v>464</v>
      </c>
      <c r="B163" s="54"/>
      <c r="C163" s="54"/>
      <c r="D163" s="55" t="s">
        <v>77</v>
      </c>
      <c r="E163" s="56" t="s">
        <v>24</v>
      </c>
      <c r="F163" s="57"/>
      <c r="G163" s="58"/>
      <c r="H163" s="59"/>
      <c r="I163" s="60"/>
      <c r="J163" s="60"/>
      <c r="K163" s="61"/>
      <c r="L163" s="58"/>
      <c r="M163" s="59"/>
      <c r="N163" s="62"/>
      <c r="O163" s="62" t="s">
        <v>78</v>
      </c>
      <c r="P163" s="65">
        <v>351.74</v>
      </c>
      <c r="Q163" s="64">
        <v>43574</v>
      </c>
      <c r="R163" s="26">
        <v>43574</v>
      </c>
      <c r="S163" s="65">
        <v>351.74</v>
      </c>
      <c r="T163" s="27" t="s">
        <v>465</v>
      </c>
    </row>
    <row r="164" spans="1:20" ht="27" customHeight="1">
      <c r="A164" s="53" t="s">
        <v>466</v>
      </c>
      <c r="B164" s="54"/>
      <c r="C164" s="54"/>
      <c r="D164" s="55" t="s">
        <v>467</v>
      </c>
      <c r="E164" s="56" t="s">
        <v>24</v>
      </c>
      <c r="F164" s="57"/>
      <c r="G164" s="58"/>
      <c r="H164" s="54"/>
      <c r="I164" s="60"/>
      <c r="J164" s="60"/>
      <c r="K164" s="61"/>
      <c r="L164" s="58"/>
      <c r="M164" s="54"/>
      <c r="N164" s="62"/>
      <c r="O164" s="5" t="s">
        <v>250</v>
      </c>
      <c r="P164" s="65">
        <v>750</v>
      </c>
      <c r="Q164" s="64">
        <v>43574</v>
      </c>
      <c r="R164" s="26">
        <v>43574</v>
      </c>
      <c r="S164" s="65">
        <v>750</v>
      </c>
      <c r="T164" s="27" t="s">
        <v>469</v>
      </c>
    </row>
    <row r="165" spans="1:20" ht="27" customHeight="1">
      <c r="A165" s="53" t="s">
        <v>468</v>
      </c>
      <c r="B165" s="54"/>
      <c r="C165" s="54"/>
      <c r="D165" s="55" t="s">
        <v>127</v>
      </c>
      <c r="E165" s="56" t="s">
        <v>24</v>
      </c>
      <c r="F165" s="57"/>
      <c r="G165" s="58"/>
      <c r="H165" s="76"/>
      <c r="I165" s="60"/>
      <c r="J165" s="60"/>
      <c r="K165" s="61"/>
      <c r="L165" s="58"/>
      <c r="M165" s="76"/>
      <c r="N165" s="62"/>
      <c r="O165" s="62" t="s">
        <v>129</v>
      </c>
      <c r="P165" s="65">
        <v>827.02</v>
      </c>
      <c r="Q165" s="64">
        <v>43578</v>
      </c>
      <c r="R165" s="26">
        <v>43578</v>
      </c>
      <c r="S165" s="65">
        <v>827.02</v>
      </c>
      <c r="T165" s="29" t="s">
        <v>470</v>
      </c>
    </row>
    <row r="166" spans="1:20" ht="27" customHeight="1">
      <c r="A166" s="53" t="s">
        <v>471</v>
      </c>
      <c r="B166" s="54"/>
      <c r="C166" s="54"/>
      <c r="D166" s="55" t="s">
        <v>160</v>
      </c>
      <c r="E166" s="56" t="s">
        <v>24</v>
      </c>
      <c r="F166" s="57"/>
      <c r="G166" s="58"/>
      <c r="H166" s="54"/>
      <c r="I166" s="60"/>
      <c r="J166" s="60"/>
      <c r="K166" s="61"/>
      <c r="L166" s="58"/>
      <c r="M166" s="54"/>
      <c r="N166" s="62"/>
      <c r="O166" s="62" t="s">
        <v>337</v>
      </c>
      <c r="P166" s="65">
        <v>412.25</v>
      </c>
      <c r="Q166" s="64">
        <v>43578</v>
      </c>
      <c r="R166" s="26">
        <v>43578</v>
      </c>
      <c r="S166" s="65">
        <v>412.25</v>
      </c>
      <c r="T166" s="29" t="s">
        <v>472</v>
      </c>
    </row>
    <row r="167" spans="1:20" ht="27" customHeight="1">
      <c r="A167" s="53" t="s">
        <v>473</v>
      </c>
      <c r="B167" s="54"/>
      <c r="C167" s="54"/>
      <c r="D167" s="55" t="s">
        <v>132</v>
      </c>
      <c r="E167" s="56" t="s">
        <v>24</v>
      </c>
      <c r="F167" s="57"/>
      <c r="G167" s="58"/>
      <c r="H167" s="77"/>
      <c r="I167" s="60"/>
      <c r="J167" s="60"/>
      <c r="K167" s="61"/>
      <c r="L167" s="58"/>
      <c r="M167" s="77"/>
      <c r="N167" s="62"/>
      <c r="O167" s="62" t="s">
        <v>133</v>
      </c>
      <c r="P167" s="65">
        <v>3735.54</v>
      </c>
      <c r="Q167" s="64">
        <v>43578</v>
      </c>
      <c r="R167" s="26">
        <v>43578</v>
      </c>
      <c r="S167" s="65">
        <v>3735.54</v>
      </c>
      <c r="T167" s="27" t="s">
        <v>474</v>
      </c>
    </row>
    <row r="168" spans="1:20" ht="27" customHeight="1">
      <c r="A168" s="53" t="s">
        <v>475</v>
      </c>
      <c r="B168" s="54"/>
      <c r="C168" s="54"/>
      <c r="D168" s="55" t="s">
        <v>148</v>
      </c>
      <c r="E168" s="56" t="s">
        <v>24</v>
      </c>
      <c r="F168" s="57"/>
      <c r="G168" s="58"/>
      <c r="H168" s="59"/>
      <c r="I168" s="60"/>
      <c r="J168" s="60"/>
      <c r="K168" s="61"/>
      <c r="L168" s="58"/>
      <c r="M168" s="59"/>
      <c r="N168" s="62"/>
      <c r="O168" s="62" t="s">
        <v>354</v>
      </c>
      <c r="P168" s="65">
        <v>201.21</v>
      </c>
      <c r="Q168" s="64">
        <v>43578</v>
      </c>
      <c r="R168" s="26">
        <v>43578</v>
      </c>
      <c r="S168" s="65">
        <v>201.21</v>
      </c>
      <c r="T168" s="27" t="s">
        <v>476</v>
      </c>
    </row>
    <row r="169" spans="1:19" ht="27" customHeight="1">
      <c r="A169" s="48" t="s">
        <v>497</v>
      </c>
      <c r="B169" s="25"/>
      <c r="C169" s="25"/>
      <c r="D169" s="18" t="s">
        <v>479</v>
      </c>
      <c r="E169" s="56" t="s">
        <v>24</v>
      </c>
      <c r="F169" s="39"/>
      <c r="G169" s="40"/>
      <c r="H169" s="33"/>
      <c r="I169" s="15"/>
      <c r="J169" s="5"/>
      <c r="K169" s="6"/>
      <c r="L169" s="40"/>
      <c r="M169" s="33"/>
      <c r="N169" s="5"/>
      <c r="O169" s="5" t="s">
        <v>480</v>
      </c>
      <c r="P169" s="65">
        <v>2544.01</v>
      </c>
      <c r="Q169" s="64">
        <v>43578</v>
      </c>
      <c r="R169" s="26">
        <v>43940</v>
      </c>
      <c r="S169" s="65">
        <v>2544.01</v>
      </c>
    </row>
    <row r="170" spans="1:20" ht="27" customHeight="1">
      <c r="A170" s="48" t="s">
        <v>498</v>
      </c>
      <c r="B170" s="25"/>
      <c r="C170" s="25"/>
      <c r="D170" s="18" t="s">
        <v>82</v>
      </c>
      <c r="E170" s="28" t="s">
        <v>27</v>
      </c>
      <c r="F170" s="39"/>
      <c r="G170" s="40"/>
      <c r="H170" s="25"/>
      <c r="I170" s="15"/>
      <c r="J170" s="15"/>
      <c r="K170" s="6"/>
      <c r="L170" s="40"/>
      <c r="M170" s="25"/>
      <c r="N170" s="5"/>
      <c r="O170" s="15" t="s">
        <v>81</v>
      </c>
      <c r="P170" s="65">
        <v>5823.79</v>
      </c>
      <c r="Q170" s="26">
        <v>43578</v>
      </c>
      <c r="R170" s="26">
        <v>43585</v>
      </c>
      <c r="S170" s="65">
        <v>5823.79</v>
      </c>
      <c r="T170" s="29" t="s">
        <v>785</v>
      </c>
    </row>
    <row r="171" spans="1:19" ht="27" customHeight="1">
      <c r="A171" s="48" t="s">
        <v>655</v>
      </c>
      <c r="B171" s="25"/>
      <c r="C171" s="25"/>
      <c r="D171" s="18" t="s">
        <v>499</v>
      </c>
      <c r="E171" s="56" t="s">
        <v>24</v>
      </c>
      <c r="F171" s="39"/>
      <c r="G171" s="40"/>
      <c r="H171" s="33"/>
      <c r="I171" s="15"/>
      <c r="J171" s="15"/>
      <c r="K171" s="6"/>
      <c r="L171" s="40"/>
      <c r="M171" s="33"/>
      <c r="N171" s="5"/>
      <c r="O171" s="5" t="s">
        <v>500</v>
      </c>
      <c r="P171" s="30">
        <v>400</v>
      </c>
      <c r="Q171" s="26">
        <v>43578</v>
      </c>
      <c r="R171" s="26">
        <v>43608</v>
      </c>
      <c r="S171" s="66"/>
    </row>
    <row r="172" spans="1:20" ht="27" customHeight="1">
      <c r="A172" s="53" t="s">
        <v>501</v>
      </c>
      <c r="B172" s="54"/>
      <c r="C172" s="54"/>
      <c r="D172" s="55" t="s">
        <v>502</v>
      </c>
      <c r="E172" s="56" t="s">
        <v>24</v>
      </c>
      <c r="F172" s="57"/>
      <c r="G172" s="58"/>
      <c r="H172" s="76"/>
      <c r="I172" s="60"/>
      <c r="J172" s="60"/>
      <c r="K172" s="61"/>
      <c r="L172" s="58"/>
      <c r="M172" s="76"/>
      <c r="N172" s="62"/>
      <c r="O172" s="62" t="s">
        <v>318</v>
      </c>
      <c r="P172" s="65">
        <v>1200</v>
      </c>
      <c r="Q172" s="64">
        <v>43578</v>
      </c>
      <c r="R172" s="26">
        <v>43578</v>
      </c>
      <c r="S172" s="65">
        <v>1200</v>
      </c>
      <c r="T172" s="29" t="s">
        <v>503</v>
      </c>
    </row>
    <row r="173" spans="1:20" ht="27" customHeight="1">
      <c r="A173" s="53" t="s">
        <v>504</v>
      </c>
      <c r="B173" s="54"/>
      <c r="C173" s="54"/>
      <c r="D173" s="55" t="s">
        <v>160</v>
      </c>
      <c r="E173" s="56" t="s">
        <v>24</v>
      </c>
      <c r="F173" s="57"/>
      <c r="G173" s="58"/>
      <c r="H173" s="76"/>
      <c r="I173" s="60"/>
      <c r="J173" s="60"/>
      <c r="K173" s="61"/>
      <c r="L173" s="58"/>
      <c r="M173" s="76"/>
      <c r="N173" s="62"/>
      <c r="O173" s="62" t="s">
        <v>224</v>
      </c>
      <c r="P173" s="65">
        <v>3020</v>
      </c>
      <c r="Q173" s="64">
        <v>43579</v>
      </c>
      <c r="R173" s="64">
        <v>43579</v>
      </c>
      <c r="S173" s="65">
        <v>3020</v>
      </c>
      <c r="T173" s="27" t="s">
        <v>505</v>
      </c>
    </row>
    <row r="174" spans="1:20" ht="27" customHeight="1">
      <c r="A174" s="53" t="s">
        <v>506</v>
      </c>
      <c r="B174" s="54"/>
      <c r="C174" s="54"/>
      <c r="D174" s="55" t="s">
        <v>160</v>
      </c>
      <c r="E174" s="56" t="s">
        <v>24</v>
      </c>
      <c r="F174" s="57"/>
      <c r="G174" s="58"/>
      <c r="H174" s="54"/>
      <c r="I174" s="60"/>
      <c r="J174" s="60"/>
      <c r="K174" s="61"/>
      <c r="L174" s="58"/>
      <c r="M174" s="54"/>
      <c r="N174" s="62"/>
      <c r="O174" s="62" t="s">
        <v>129</v>
      </c>
      <c r="P174" s="65">
        <v>2302.06</v>
      </c>
      <c r="Q174" s="64">
        <v>43581</v>
      </c>
      <c r="R174" s="64">
        <v>43581</v>
      </c>
      <c r="S174" s="65">
        <v>2302.06</v>
      </c>
      <c r="T174" s="29" t="s">
        <v>507</v>
      </c>
    </row>
    <row r="175" spans="1:20" ht="27" customHeight="1">
      <c r="A175" s="53" t="s">
        <v>508</v>
      </c>
      <c r="B175" s="54"/>
      <c r="C175" s="54"/>
      <c r="D175" s="55" t="s">
        <v>127</v>
      </c>
      <c r="E175" s="56" t="s">
        <v>24</v>
      </c>
      <c r="F175" s="57"/>
      <c r="G175" s="58"/>
      <c r="H175" s="76"/>
      <c r="I175" s="60"/>
      <c r="J175" s="60"/>
      <c r="K175" s="61"/>
      <c r="L175" s="58"/>
      <c r="M175" s="76"/>
      <c r="N175" s="62"/>
      <c r="O175" s="62" t="s">
        <v>340</v>
      </c>
      <c r="P175" s="65">
        <v>115</v>
      </c>
      <c r="Q175" s="64">
        <v>43581</v>
      </c>
      <c r="R175" s="64">
        <v>43581</v>
      </c>
      <c r="S175" s="65">
        <v>115</v>
      </c>
      <c r="T175" s="27" t="s">
        <v>438</v>
      </c>
    </row>
    <row r="176" spans="1:20" ht="27" customHeight="1">
      <c r="A176" s="53" t="s">
        <v>509</v>
      </c>
      <c r="B176" s="54"/>
      <c r="C176" s="54"/>
      <c r="D176" s="55" t="s">
        <v>127</v>
      </c>
      <c r="E176" s="56" t="s">
        <v>24</v>
      </c>
      <c r="F176" s="57"/>
      <c r="G176" s="58"/>
      <c r="H176" s="59"/>
      <c r="I176" s="60"/>
      <c r="J176" s="60"/>
      <c r="K176" s="61"/>
      <c r="L176" s="58"/>
      <c r="M176" s="59"/>
      <c r="N176" s="62"/>
      <c r="O176" s="62" t="s">
        <v>163</v>
      </c>
      <c r="P176" s="65">
        <v>494.98</v>
      </c>
      <c r="Q176" s="64">
        <v>43581</v>
      </c>
      <c r="R176" s="64">
        <v>43581</v>
      </c>
      <c r="S176" s="65">
        <v>494.98</v>
      </c>
      <c r="T176" s="27" t="s">
        <v>510</v>
      </c>
    </row>
    <row r="177" spans="1:20" ht="27" customHeight="1">
      <c r="A177" s="53" t="s">
        <v>511</v>
      </c>
      <c r="B177" s="54"/>
      <c r="C177" s="54"/>
      <c r="D177" s="55" t="s">
        <v>160</v>
      </c>
      <c r="E177" s="56" t="s">
        <v>24</v>
      </c>
      <c r="F177" s="57"/>
      <c r="G177" s="58"/>
      <c r="H177" s="54"/>
      <c r="I177" s="60"/>
      <c r="J177" s="60"/>
      <c r="K177" s="61"/>
      <c r="L177" s="58"/>
      <c r="M177" s="54"/>
      <c r="N177" s="62"/>
      <c r="O177" s="62" t="s">
        <v>512</v>
      </c>
      <c r="P177" s="65">
        <v>2018.65</v>
      </c>
      <c r="Q177" s="64">
        <v>43581</v>
      </c>
      <c r="R177" s="64">
        <v>43581</v>
      </c>
      <c r="S177" s="65">
        <v>2018.65</v>
      </c>
      <c r="T177" s="27" t="s">
        <v>513</v>
      </c>
    </row>
    <row r="178" spans="1:20" ht="27" customHeight="1">
      <c r="A178" s="53" t="s">
        <v>516</v>
      </c>
      <c r="B178" s="54"/>
      <c r="C178" s="54"/>
      <c r="D178" s="55" t="s">
        <v>127</v>
      </c>
      <c r="E178" s="56" t="s">
        <v>24</v>
      </c>
      <c r="F178" s="57"/>
      <c r="G178" s="58"/>
      <c r="H178" s="76"/>
      <c r="I178" s="60"/>
      <c r="J178" s="62"/>
      <c r="K178" s="61"/>
      <c r="L178" s="58"/>
      <c r="M178" s="76"/>
      <c r="N178" s="62"/>
      <c r="O178" s="62" t="s">
        <v>128</v>
      </c>
      <c r="P178" s="65">
        <v>136.69</v>
      </c>
      <c r="Q178" s="64">
        <v>43581</v>
      </c>
      <c r="R178" s="64">
        <v>43581</v>
      </c>
      <c r="S178" s="65">
        <v>136.69</v>
      </c>
      <c r="T178" s="27" t="s">
        <v>517</v>
      </c>
    </row>
    <row r="179" spans="1:20" ht="27" customHeight="1">
      <c r="A179" s="53" t="s">
        <v>518</v>
      </c>
      <c r="B179" s="54"/>
      <c r="C179" s="54"/>
      <c r="D179" s="55" t="s">
        <v>160</v>
      </c>
      <c r="E179" s="56" t="s">
        <v>24</v>
      </c>
      <c r="F179" s="57"/>
      <c r="G179" s="58"/>
      <c r="H179" s="76"/>
      <c r="I179" s="60"/>
      <c r="J179" s="62"/>
      <c r="K179" s="61"/>
      <c r="L179" s="58"/>
      <c r="M179" s="76"/>
      <c r="N179" s="62"/>
      <c r="O179" s="62" t="s">
        <v>128</v>
      </c>
      <c r="P179" s="65">
        <v>1603.47</v>
      </c>
      <c r="Q179" s="64">
        <v>43581</v>
      </c>
      <c r="R179" s="64">
        <v>43581</v>
      </c>
      <c r="S179" s="65">
        <v>1603.47</v>
      </c>
      <c r="T179" s="27" t="s">
        <v>519</v>
      </c>
    </row>
    <row r="180" spans="1:20" ht="27" customHeight="1">
      <c r="A180" s="53" t="s">
        <v>522</v>
      </c>
      <c r="B180" s="54"/>
      <c r="C180" s="54"/>
      <c r="D180" s="55" t="s">
        <v>168</v>
      </c>
      <c r="E180" s="56" t="s">
        <v>24</v>
      </c>
      <c r="F180" s="57"/>
      <c r="G180" s="58"/>
      <c r="H180" s="76"/>
      <c r="I180" s="60"/>
      <c r="J180" s="62"/>
      <c r="K180" s="61"/>
      <c r="L180" s="58"/>
      <c r="M180" s="76"/>
      <c r="N180" s="62"/>
      <c r="O180" s="62" t="s">
        <v>169</v>
      </c>
      <c r="P180" s="65">
        <v>416.58</v>
      </c>
      <c r="Q180" s="64">
        <v>43584</v>
      </c>
      <c r="R180" s="64">
        <v>43584</v>
      </c>
      <c r="S180" s="65">
        <v>416.58</v>
      </c>
      <c r="T180" s="27" t="s">
        <v>523</v>
      </c>
    </row>
    <row r="181" spans="1:20" ht="27" customHeight="1">
      <c r="A181" s="53" t="s">
        <v>524</v>
      </c>
      <c r="B181" s="54"/>
      <c r="C181" s="54"/>
      <c r="D181" s="55" t="s">
        <v>82</v>
      </c>
      <c r="E181" s="56" t="s">
        <v>27</v>
      </c>
      <c r="F181" s="57"/>
      <c r="G181" s="58"/>
      <c r="H181" s="54"/>
      <c r="I181" s="60"/>
      <c r="J181" s="60"/>
      <c r="K181" s="61"/>
      <c r="L181" s="58"/>
      <c r="M181" s="54"/>
      <c r="N181" s="62"/>
      <c r="O181" s="60" t="s">
        <v>81</v>
      </c>
      <c r="P181" s="65">
        <v>6947.54</v>
      </c>
      <c r="Q181" s="64">
        <v>43584</v>
      </c>
      <c r="R181" s="64">
        <v>43592</v>
      </c>
      <c r="S181" s="65">
        <v>6947.54</v>
      </c>
      <c r="T181" s="29" t="s">
        <v>786</v>
      </c>
    </row>
    <row r="182" spans="1:20" ht="27" customHeight="1">
      <c r="A182" s="53" t="s">
        <v>527</v>
      </c>
      <c r="B182" s="54"/>
      <c r="C182" s="54"/>
      <c r="D182" s="55" t="s">
        <v>525</v>
      </c>
      <c r="E182" s="56" t="s">
        <v>24</v>
      </c>
      <c r="F182" s="57"/>
      <c r="G182" s="58"/>
      <c r="H182" s="76"/>
      <c r="I182" s="60"/>
      <c r="J182" s="60"/>
      <c r="K182" s="61"/>
      <c r="L182" s="58"/>
      <c r="M182" s="76"/>
      <c r="N182" s="62"/>
      <c r="O182" s="62" t="s">
        <v>526</v>
      </c>
      <c r="P182" s="63">
        <v>230</v>
      </c>
      <c r="Q182" s="64">
        <v>43584</v>
      </c>
      <c r="R182" s="64">
        <v>43592</v>
      </c>
      <c r="S182" s="66"/>
      <c r="T182" s="27" t="s">
        <v>675</v>
      </c>
    </row>
    <row r="183" spans="1:20" ht="27" customHeight="1">
      <c r="A183" s="53" t="s">
        <v>528</v>
      </c>
      <c r="B183" s="54"/>
      <c r="C183" s="54"/>
      <c r="D183" s="55" t="s">
        <v>529</v>
      </c>
      <c r="E183" s="56" t="s">
        <v>24</v>
      </c>
      <c r="F183" s="57"/>
      <c r="G183" s="58"/>
      <c r="H183" s="76"/>
      <c r="I183" s="60"/>
      <c r="J183" s="62"/>
      <c r="K183" s="80"/>
      <c r="L183" s="80"/>
      <c r="M183" s="76"/>
      <c r="N183" s="80"/>
      <c r="O183" s="62" t="s">
        <v>155</v>
      </c>
      <c r="P183" s="63">
        <v>1000</v>
      </c>
      <c r="Q183" s="64">
        <v>43588</v>
      </c>
      <c r="R183" s="64">
        <v>43619</v>
      </c>
      <c r="S183" s="66"/>
      <c r="T183" s="27" t="s">
        <v>674</v>
      </c>
    </row>
    <row r="184" spans="1:20" ht="27" customHeight="1">
      <c r="A184" s="53" t="s">
        <v>532</v>
      </c>
      <c r="B184" s="54"/>
      <c r="C184" s="54"/>
      <c r="D184" s="55" t="s">
        <v>533</v>
      </c>
      <c r="E184" s="56" t="s">
        <v>24</v>
      </c>
      <c r="F184" s="57"/>
      <c r="G184" s="58"/>
      <c r="H184" s="76"/>
      <c r="I184" s="60"/>
      <c r="J184" s="62"/>
      <c r="K184" s="61"/>
      <c r="L184" s="58"/>
      <c r="M184" s="76"/>
      <c r="N184" s="62"/>
      <c r="O184" s="62" t="s">
        <v>149</v>
      </c>
      <c r="P184" s="63">
        <v>735.24</v>
      </c>
      <c r="Q184" s="64">
        <v>43588</v>
      </c>
      <c r="R184" s="64">
        <v>43589</v>
      </c>
      <c r="S184" s="66"/>
      <c r="T184" s="27" t="s">
        <v>693</v>
      </c>
    </row>
    <row r="185" spans="1:20" ht="27" customHeight="1">
      <c r="A185" s="53" t="s">
        <v>530</v>
      </c>
      <c r="B185" s="54"/>
      <c r="C185" s="54"/>
      <c r="D185" s="55" t="s">
        <v>531</v>
      </c>
      <c r="E185" s="56" t="s">
        <v>24</v>
      </c>
      <c r="F185" s="57"/>
      <c r="G185" s="58"/>
      <c r="H185" s="76"/>
      <c r="I185" s="60"/>
      <c r="J185" s="62"/>
      <c r="K185" s="61"/>
      <c r="L185" s="58"/>
      <c r="M185" s="76"/>
      <c r="N185" s="62"/>
      <c r="O185" s="62" t="s">
        <v>807</v>
      </c>
      <c r="P185" s="63">
        <v>1200</v>
      </c>
      <c r="Q185" s="64">
        <v>43588</v>
      </c>
      <c r="R185" s="64">
        <v>43975</v>
      </c>
      <c r="S185" s="66">
        <v>100</v>
      </c>
      <c r="T185" s="27" t="s">
        <v>636</v>
      </c>
    </row>
    <row r="186" spans="1:20" ht="27" customHeight="1">
      <c r="A186" s="53" t="s">
        <v>534</v>
      </c>
      <c r="B186" s="54"/>
      <c r="C186" s="54"/>
      <c r="D186" s="55" t="s">
        <v>82</v>
      </c>
      <c r="E186" s="56" t="s">
        <v>27</v>
      </c>
      <c r="F186" s="57"/>
      <c r="G186" s="58"/>
      <c r="H186" s="76"/>
      <c r="I186" s="60"/>
      <c r="J186" s="62"/>
      <c r="K186" s="61"/>
      <c r="L186" s="58"/>
      <c r="M186" s="76"/>
      <c r="N186" s="62"/>
      <c r="O186" s="62" t="s">
        <v>86</v>
      </c>
      <c r="P186" s="65">
        <v>23153.65</v>
      </c>
      <c r="Q186" s="64">
        <v>43591</v>
      </c>
      <c r="R186" s="26">
        <v>43591</v>
      </c>
      <c r="S186" s="65">
        <v>23153.65</v>
      </c>
      <c r="T186" s="27" t="s">
        <v>535</v>
      </c>
    </row>
    <row r="187" spans="1:20" ht="27" customHeight="1">
      <c r="A187" s="53" t="s">
        <v>536</v>
      </c>
      <c r="B187" s="54"/>
      <c r="C187" s="54"/>
      <c r="D187" s="55" t="s">
        <v>82</v>
      </c>
      <c r="E187" s="56" t="s">
        <v>27</v>
      </c>
      <c r="F187" s="57"/>
      <c r="G187" s="58"/>
      <c r="H187" s="54"/>
      <c r="I187" s="60"/>
      <c r="J187" s="60"/>
      <c r="K187" s="61"/>
      <c r="L187" s="58"/>
      <c r="M187" s="54"/>
      <c r="N187" s="62"/>
      <c r="O187" s="60" t="s">
        <v>81</v>
      </c>
      <c r="P187" s="65">
        <v>6943.39</v>
      </c>
      <c r="Q187" s="64">
        <v>43591</v>
      </c>
      <c r="R187" s="64">
        <v>43599</v>
      </c>
      <c r="S187" s="65">
        <v>6943.39</v>
      </c>
      <c r="T187" s="29" t="s">
        <v>787</v>
      </c>
    </row>
    <row r="188" spans="1:20" ht="27" customHeight="1">
      <c r="A188" s="53" t="s">
        <v>538</v>
      </c>
      <c r="B188" s="54"/>
      <c r="C188" s="54"/>
      <c r="D188" s="55" t="s">
        <v>95</v>
      </c>
      <c r="E188" s="56" t="s">
        <v>24</v>
      </c>
      <c r="F188" s="57"/>
      <c r="G188" s="58"/>
      <c r="H188" s="59"/>
      <c r="I188" s="60"/>
      <c r="J188" s="60"/>
      <c r="K188" s="61"/>
      <c r="L188" s="58"/>
      <c r="M188" s="59"/>
      <c r="N188" s="62"/>
      <c r="O188" s="62" t="s">
        <v>96</v>
      </c>
      <c r="P188" s="65">
        <v>399</v>
      </c>
      <c r="Q188" s="64">
        <v>43592</v>
      </c>
      <c r="R188" s="64">
        <v>43600</v>
      </c>
      <c r="S188" s="65">
        <v>399</v>
      </c>
      <c r="T188" s="27" t="s">
        <v>654</v>
      </c>
    </row>
    <row r="189" spans="1:20" ht="27" customHeight="1">
      <c r="A189" s="48" t="s">
        <v>545</v>
      </c>
      <c r="B189" s="25"/>
      <c r="C189" s="25"/>
      <c r="D189" s="18" t="s">
        <v>192</v>
      </c>
      <c r="E189" s="56" t="s">
        <v>24</v>
      </c>
      <c r="F189" s="39"/>
      <c r="G189" s="40"/>
      <c r="H189" s="33"/>
      <c r="I189" s="15"/>
      <c r="J189" s="15"/>
      <c r="K189" s="6"/>
      <c r="L189" s="40"/>
      <c r="M189" s="33"/>
      <c r="N189" s="5"/>
      <c r="O189" s="5" t="s">
        <v>193</v>
      </c>
      <c r="P189" s="65">
        <v>652</v>
      </c>
      <c r="Q189" s="26">
        <v>43592</v>
      </c>
      <c r="R189" s="26">
        <v>43600</v>
      </c>
      <c r="S189" s="65">
        <v>652</v>
      </c>
      <c r="T189" s="29" t="s">
        <v>775</v>
      </c>
    </row>
    <row r="190" spans="1:20" ht="27" customHeight="1">
      <c r="A190" s="48" t="s">
        <v>544</v>
      </c>
      <c r="B190" s="25"/>
      <c r="C190" s="25"/>
      <c r="D190" s="18" t="s">
        <v>106</v>
      </c>
      <c r="E190" s="56" t="s">
        <v>24</v>
      </c>
      <c r="F190" s="39"/>
      <c r="G190" s="40"/>
      <c r="H190" s="25"/>
      <c r="I190" s="15"/>
      <c r="J190" s="15"/>
      <c r="K190" s="6"/>
      <c r="L190" s="40"/>
      <c r="M190" s="25"/>
      <c r="N190" s="5"/>
      <c r="O190" s="15" t="s">
        <v>137</v>
      </c>
      <c r="P190" s="30">
        <v>480</v>
      </c>
      <c r="Q190" s="26">
        <v>43592</v>
      </c>
      <c r="R190" s="26">
        <v>43600</v>
      </c>
      <c r="S190" s="66"/>
      <c r="T190" s="29" t="s">
        <v>763</v>
      </c>
    </row>
    <row r="191" spans="1:20" ht="27" customHeight="1">
      <c r="A191" s="48" t="s">
        <v>543</v>
      </c>
      <c r="B191" s="25"/>
      <c r="C191" s="25"/>
      <c r="D191" s="18" t="s">
        <v>273</v>
      </c>
      <c r="E191" s="56" t="s">
        <v>24</v>
      </c>
      <c r="F191" s="39"/>
      <c r="G191" s="40"/>
      <c r="H191" s="25"/>
      <c r="I191" s="15"/>
      <c r="J191" s="15"/>
      <c r="K191" s="6"/>
      <c r="L191" s="40"/>
      <c r="M191" s="25"/>
      <c r="N191" s="5"/>
      <c r="O191" s="5" t="s">
        <v>165</v>
      </c>
      <c r="P191" s="30">
        <v>109.8</v>
      </c>
      <c r="Q191" s="64">
        <v>43592</v>
      </c>
      <c r="R191" s="64">
        <v>43600</v>
      </c>
      <c r="S191" s="66"/>
      <c r="T191" s="29">
        <v>5223</v>
      </c>
    </row>
    <row r="192" spans="1:19" ht="27" customHeight="1">
      <c r="A192" s="48" t="s">
        <v>539</v>
      </c>
      <c r="B192" s="25"/>
      <c r="C192" s="25"/>
      <c r="D192" s="18" t="s">
        <v>573</v>
      </c>
      <c r="E192" s="56" t="s">
        <v>24</v>
      </c>
      <c r="F192" s="39"/>
      <c r="G192" s="40"/>
      <c r="H192" s="33"/>
      <c r="I192" s="15"/>
      <c r="J192" s="15"/>
      <c r="K192" s="6"/>
      <c r="L192" s="40"/>
      <c r="M192" s="33"/>
      <c r="N192" s="5"/>
      <c r="O192" s="5" t="s">
        <v>541</v>
      </c>
      <c r="P192" s="65">
        <v>1896.01</v>
      </c>
      <c r="Q192" s="26" t="s">
        <v>542</v>
      </c>
      <c r="R192" s="26">
        <v>43612</v>
      </c>
      <c r="S192" s="65">
        <v>1896.01</v>
      </c>
    </row>
    <row r="193" spans="1:19" ht="27" customHeight="1">
      <c r="A193" s="48" t="s">
        <v>546</v>
      </c>
      <c r="B193" s="25"/>
      <c r="C193" s="25"/>
      <c r="D193" s="18" t="s">
        <v>547</v>
      </c>
      <c r="E193" s="56" t="s">
        <v>24</v>
      </c>
      <c r="F193" s="39"/>
      <c r="G193" s="40"/>
      <c r="H193" s="25"/>
      <c r="I193" s="15"/>
      <c r="J193" s="15"/>
      <c r="K193" s="6"/>
      <c r="L193" s="40"/>
      <c r="M193" s="25"/>
      <c r="N193" s="5"/>
      <c r="O193" s="5" t="s">
        <v>548</v>
      </c>
      <c r="P193" s="30">
        <v>460</v>
      </c>
      <c r="Q193" s="26">
        <v>43593</v>
      </c>
      <c r="R193" s="26">
        <v>43624</v>
      </c>
      <c r="S193" s="66"/>
    </row>
    <row r="194" spans="1:20" ht="27" customHeight="1">
      <c r="A194" s="48" t="s">
        <v>802</v>
      </c>
      <c r="B194" s="25"/>
      <c r="C194" s="25"/>
      <c r="D194" s="18" t="s">
        <v>92</v>
      </c>
      <c r="E194" s="56" t="s">
        <v>24</v>
      </c>
      <c r="F194" s="39"/>
      <c r="G194" s="40"/>
      <c r="H194" s="32"/>
      <c r="I194" s="15"/>
      <c r="J194" s="15"/>
      <c r="K194" s="6"/>
      <c r="L194" s="40"/>
      <c r="M194" s="32"/>
      <c r="N194" s="5"/>
      <c r="O194" s="15" t="s">
        <v>520</v>
      </c>
      <c r="P194" s="30">
        <v>1373.01</v>
      </c>
      <c r="Q194" s="26">
        <v>43593</v>
      </c>
      <c r="R194" s="26">
        <v>43624</v>
      </c>
      <c r="S194" s="66"/>
      <c r="T194" s="27"/>
    </row>
    <row r="195" spans="1:20" ht="27" customHeight="1">
      <c r="A195" s="48" t="s">
        <v>549</v>
      </c>
      <c r="B195" s="25"/>
      <c r="C195" s="25"/>
      <c r="D195" s="18" t="s">
        <v>557</v>
      </c>
      <c r="E195" s="56" t="s">
        <v>24</v>
      </c>
      <c r="F195" s="39"/>
      <c r="G195" s="40"/>
      <c r="H195" s="32"/>
      <c r="I195" s="15"/>
      <c r="J195" s="15"/>
      <c r="K195" s="6"/>
      <c r="L195" s="40"/>
      <c r="M195" s="32"/>
      <c r="N195" s="5"/>
      <c r="O195" s="5" t="s">
        <v>250</v>
      </c>
      <c r="P195" s="30">
        <v>650</v>
      </c>
      <c r="Q195" s="26">
        <v>43594</v>
      </c>
      <c r="R195" s="26">
        <v>43598</v>
      </c>
      <c r="S195" s="66"/>
      <c r="T195" s="27" t="s">
        <v>676</v>
      </c>
    </row>
    <row r="196" spans="1:20" ht="27" customHeight="1">
      <c r="A196" s="53" t="s">
        <v>550</v>
      </c>
      <c r="B196" s="54"/>
      <c r="C196" s="54"/>
      <c r="D196" s="55" t="s">
        <v>551</v>
      </c>
      <c r="E196" s="56" t="s">
        <v>24</v>
      </c>
      <c r="F196" s="57"/>
      <c r="G196" s="58"/>
      <c r="H196" s="54"/>
      <c r="I196" s="60"/>
      <c r="J196" s="60"/>
      <c r="K196" s="61"/>
      <c r="L196" s="58"/>
      <c r="M196" s="54"/>
      <c r="N196" s="62"/>
      <c r="O196" s="60" t="s">
        <v>119</v>
      </c>
      <c r="P196" s="63">
        <v>350</v>
      </c>
      <c r="Q196" s="64">
        <v>43594</v>
      </c>
      <c r="R196" s="64">
        <v>43601</v>
      </c>
      <c r="S196" s="66"/>
      <c r="T196" s="81" t="s">
        <v>793</v>
      </c>
    </row>
    <row r="197" spans="1:20" ht="27" customHeight="1">
      <c r="A197" s="53" t="s">
        <v>552</v>
      </c>
      <c r="B197" s="54"/>
      <c r="C197" s="54"/>
      <c r="D197" s="55" t="s">
        <v>330</v>
      </c>
      <c r="E197" s="56" t="s">
        <v>24</v>
      </c>
      <c r="F197" s="57"/>
      <c r="G197" s="58"/>
      <c r="H197" s="59"/>
      <c r="I197" s="60"/>
      <c r="J197" s="60"/>
      <c r="K197" s="61"/>
      <c r="L197" s="58"/>
      <c r="M197" s="59"/>
      <c r="N197" s="62"/>
      <c r="O197" s="62" t="s">
        <v>149</v>
      </c>
      <c r="P197" s="65">
        <v>130.06</v>
      </c>
      <c r="Q197" s="64">
        <v>43594</v>
      </c>
      <c r="R197" s="64">
        <v>43594</v>
      </c>
      <c r="S197" s="65">
        <v>130.06</v>
      </c>
      <c r="T197" s="81" t="s">
        <v>553</v>
      </c>
    </row>
    <row r="198" spans="1:20" ht="27" customHeight="1">
      <c r="A198" s="53" t="s">
        <v>554</v>
      </c>
      <c r="B198" s="54"/>
      <c r="C198" s="54"/>
      <c r="D198" s="55" t="s">
        <v>555</v>
      </c>
      <c r="E198" s="56" t="s">
        <v>24</v>
      </c>
      <c r="F198" s="57"/>
      <c r="G198" s="58"/>
      <c r="H198" s="54"/>
      <c r="I198" s="60"/>
      <c r="J198" s="60"/>
      <c r="K198" s="61"/>
      <c r="L198" s="58"/>
      <c r="M198" s="54"/>
      <c r="N198" s="62"/>
      <c r="O198" s="62" t="s">
        <v>780</v>
      </c>
      <c r="P198" s="65">
        <v>122.61</v>
      </c>
      <c r="Q198" s="64">
        <v>43598</v>
      </c>
      <c r="R198" s="64">
        <v>43964</v>
      </c>
      <c r="S198" s="65">
        <v>122.61</v>
      </c>
      <c r="T198" s="82"/>
    </row>
    <row r="199" spans="1:20" ht="27" customHeight="1">
      <c r="A199" s="53" t="s">
        <v>556</v>
      </c>
      <c r="B199" s="54"/>
      <c r="C199" s="54"/>
      <c r="D199" s="55" t="s">
        <v>82</v>
      </c>
      <c r="E199" s="56" t="s">
        <v>27</v>
      </c>
      <c r="F199" s="57"/>
      <c r="G199" s="58"/>
      <c r="H199" s="54"/>
      <c r="I199" s="60"/>
      <c r="J199" s="60"/>
      <c r="K199" s="61"/>
      <c r="L199" s="58"/>
      <c r="M199" s="54"/>
      <c r="N199" s="62"/>
      <c r="O199" s="60" t="s">
        <v>81</v>
      </c>
      <c r="P199" s="65">
        <v>7009.43</v>
      </c>
      <c r="Q199" s="64">
        <v>43598</v>
      </c>
      <c r="R199" s="64">
        <v>43606</v>
      </c>
      <c r="S199" s="65">
        <v>7009.43</v>
      </c>
      <c r="T199" s="82" t="s">
        <v>788</v>
      </c>
    </row>
    <row r="200" spans="1:20" ht="27" customHeight="1">
      <c r="A200" s="53" t="s">
        <v>558</v>
      </c>
      <c r="B200" s="54"/>
      <c r="C200" s="54"/>
      <c r="D200" s="55" t="s">
        <v>84</v>
      </c>
      <c r="E200" s="56" t="s">
        <v>24</v>
      </c>
      <c r="F200" s="57"/>
      <c r="G200" s="58"/>
      <c r="H200" s="54"/>
      <c r="I200" s="60"/>
      <c r="J200" s="60"/>
      <c r="K200" s="61"/>
      <c r="L200" s="58"/>
      <c r="M200" s="54"/>
      <c r="N200" s="62"/>
      <c r="O200" s="62" t="s">
        <v>512</v>
      </c>
      <c r="P200" s="63">
        <v>1044.9</v>
      </c>
      <c r="Q200" s="64">
        <v>43600</v>
      </c>
      <c r="R200" s="64">
        <v>43605</v>
      </c>
      <c r="S200" s="66"/>
      <c r="T200" s="82" t="s">
        <v>770</v>
      </c>
    </row>
    <row r="201" spans="1:20" ht="27" customHeight="1">
      <c r="A201" s="53" t="s">
        <v>559</v>
      </c>
      <c r="B201" s="54"/>
      <c r="C201" s="54"/>
      <c r="D201" s="55" t="s">
        <v>560</v>
      </c>
      <c r="E201" s="56" t="s">
        <v>24</v>
      </c>
      <c r="F201" s="57"/>
      <c r="G201" s="58"/>
      <c r="H201" s="76"/>
      <c r="I201" s="60"/>
      <c r="J201" s="60"/>
      <c r="K201" s="61"/>
      <c r="L201" s="58"/>
      <c r="M201" s="76"/>
      <c r="N201" s="62"/>
      <c r="O201" s="62" t="s">
        <v>561</v>
      </c>
      <c r="P201" s="65">
        <v>150</v>
      </c>
      <c r="Q201" s="64">
        <v>43600</v>
      </c>
      <c r="R201" s="64">
        <v>43601</v>
      </c>
      <c r="S201" s="65">
        <v>150</v>
      </c>
      <c r="T201" s="81"/>
    </row>
    <row r="202" spans="1:20" ht="27" customHeight="1">
      <c r="A202" s="53" t="s">
        <v>562</v>
      </c>
      <c r="B202" s="54"/>
      <c r="C202" s="54"/>
      <c r="D202" s="55" t="s">
        <v>563</v>
      </c>
      <c r="E202" s="56" t="s">
        <v>24</v>
      </c>
      <c r="F202" s="57"/>
      <c r="G202" s="58"/>
      <c r="H202" s="54"/>
      <c r="I202" s="60"/>
      <c r="J202" s="60"/>
      <c r="K202" s="61"/>
      <c r="L202" s="58"/>
      <c r="M202" s="54"/>
      <c r="N202" s="62"/>
      <c r="O202" s="62" t="s">
        <v>485</v>
      </c>
      <c r="P202" s="63">
        <v>10287.9</v>
      </c>
      <c r="Q202" s="64">
        <v>43601</v>
      </c>
      <c r="R202" s="64">
        <v>43967</v>
      </c>
      <c r="S202" s="66">
        <f>1039.9</f>
        <v>1039.9</v>
      </c>
      <c r="T202" s="81" t="s">
        <v>799</v>
      </c>
    </row>
    <row r="203" spans="1:20" ht="27" customHeight="1">
      <c r="A203" s="53" t="s">
        <v>569</v>
      </c>
      <c r="B203" s="54"/>
      <c r="C203" s="54"/>
      <c r="D203" s="55" t="s">
        <v>570</v>
      </c>
      <c r="E203" s="56" t="s">
        <v>24</v>
      </c>
      <c r="F203" s="57"/>
      <c r="G203" s="58"/>
      <c r="H203" s="76"/>
      <c r="I203" s="60"/>
      <c r="J203" s="60"/>
      <c r="K203" s="61"/>
      <c r="L203" s="58"/>
      <c r="M203" s="76"/>
      <c r="N203" s="62"/>
      <c r="O203" s="62" t="s">
        <v>571</v>
      </c>
      <c r="P203" s="63">
        <v>3500</v>
      </c>
      <c r="Q203" s="64">
        <v>43601</v>
      </c>
      <c r="R203" s="64">
        <v>43633</v>
      </c>
      <c r="S203" s="66"/>
      <c r="T203" s="81"/>
    </row>
    <row r="204" spans="1:20" ht="27" customHeight="1">
      <c r="A204" s="53" t="s">
        <v>564</v>
      </c>
      <c r="B204" s="54"/>
      <c r="C204" s="54"/>
      <c r="D204" s="55" t="s">
        <v>565</v>
      </c>
      <c r="E204" s="56" t="s">
        <v>24</v>
      </c>
      <c r="F204" s="57"/>
      <c r="G204" s="58"/>
      <c r="H204" s="76"/>
      <c r="I204" s="60"/>
      <c r="J204" s="60"/>
      <c r="K204" s="61"/>
      <c r="L204" s="58"/>
      <c r="M204" s="76"/>
      <c r="N204" s="62"/>
      <c r="O204" s="60" t="s">
        <v>566</v>
      </c>
      <c r="P204" s="63">
        <v>4300</v>
      </c>
      <c r="Q204" s="64">
        <v>43602</v>
      </c>
      <c r="R204" s="64">
        <v>43633</v>
      </c>
      <c r="S204" s="66"/>
      <c r="T204" s="81"/>
    </row>
    <row r="205" spans="1:20" ht="27" customHeight="1">
      <c r="A205" s="53" t="s">
        <v>567</v>
      </c>
      <c r="B205" s="54"/>
      <c r="C205" s="54"/>
      <c r="D205" s="55" t="s">
        <v>568</v>
      </c>
      <c r="E205" s="56" t="s">
        <v>24</v>
      </c>
      <c r="F205" s="57"/>
      <c r="G205" s="58"/>
      <c r="H205" s="54"/>
      <c r="I205" s="60"/>
      <c r="J205" s="60"/>
      <c r="K205" s="61"/>
      <c r="L205" s="58"/>
      <c r="M205" s="54"/>
      <c r="N205" s="62"/>
      <c r="O205" s="60" t="s">
        <v>485</v>
      </c>
      <c r="P205" s="63">
        <v>1050</v>
      </c>
      <c r="Q205" s="64">
        <v>43602</v>
      </c>
      <c r="R205" s="64">
        <v>43633</v>
      </c>
      <c r="S205" s="66"/>
      <c r="T205" s="81" t="s">
        <v>800</v>
      </c>
    </row>
    <row r="206" spans="1:20" ht="27" customHeight="1">
      <c r="A206" s="53" t="s">
        <v>572</v>
      </c>
      <c r="B206" s="54"/>
      <c r="C206" s="54"/>
      <c r="D206" s="55" t="s">
        <v>540</v>
      </c>
      <c r="E206" s="56" t="s">
        <v>24</v>
      </c>
      <c r="F206" s="57"/>
      <c r="G206" s="58"/>
      <c r="H206" s="77"/>
      <c r="I206" s="60"/>
      <c r="J206" s="60"/>
      <c r="K206" s="61"/>
      <c r="L206" s="58"/>
      <c r="M206" s="77"/>
      <c r="N206" s="62"/>
      <c r="O206" s="62" t="s">
        <v>541</v>
      </c>
      <c r="P206" s="63">
        <v>3692.84</v>
      </c>
      <c r="Q206" s="64">
        <v>43602</v>
      </c>
      <c r="R206" s="64">
        <v>43606</v>
      </c>
      <c r="S206" s="66"/>
      <c r="T206" s="82"/>
    </row>
    <row r="207" spans="1:20" ht="27" customHeight="1">
      <c r="A207" s="53" t="s">
        <v>574</v>
      </c>
      <c r="B207" s="54"/>
      <c r="C207" s="54"/>
      <c r="D207" s="55" t="s">
        <v>575</v>
      </c>
      <c r="E207" s="56" t="s">
        <v>24</v>
      </c>
      <c r="F207" s="57"/>
      <c r="G207" s="58"/>
      <c r="H207" s="59"/>
      <c r="I207" s="60"/>
      <c r="J207" s="60"/>
      <c r="K207" s="61"/>
      <c r="L207" s="58"/>
      <c r="M207" s="59"/>
      <c r="N207" s="62"/>
      <c r="O207" s="62" t="s">
        <v>155</v>
      </c>
      <c r="P207" s="63">
        <v>7000</v>
      </c>
      <c r="Q207" s="64">
        <v>43605</v>
      </c>
      <c r="R207" s="64">
        <v>43971</v>
      </c>
      <c r="S207" s="66"/>
      <c r="T207" s="82" t="s">
        <v>729</v>
      </c>
    </row>
    <row r="208" spans="1:20" ht="27" customHeight="1">
      <c r="A208" s="53" t="s">
        <v>576</v>
      </c>
      <c r="B208" s="54"/>
      <c r="C208" s="54"/>
      <c r="D208" s="55" t="s">
        <v>82</v>
      </c>
      <c r="E208" s="56" t="s">
        <v>27</v>
      </c>
      <c r="F208" s="57"/>
      <c r="G208" s="58"/>
      <c r="H208" s="54"/>
      <c r="I208" s="60"/>
      <c r="J208" s="60"/>
      <c r="K208" s="61"/>
      <c r="L208" s="58"/>
      <c r="M208" s="54"/>
      <c r="N208" s="62"/>
      <c r="O208" s="60" t="s">
        <v>81</v>
      </c>
      <c r="P208" s="65">
        <v>6923.98</v>
      </c>
      <c r="Q208" s="64">
        <v>43605</v>
      </c>
      <c r="R208" s="64">
        <v>43613</v>
      </c>
      <c r="S208" s="65">
        <v>6923.98</v>
      </c>
      <c r="T208" s="82" t="s">
        <v>789</v>
      </c>
    </row>
    <row r="209" spans="1:20" ht="27" customHeight="1">
      <c r="A209" s="53" t="s">
        <v>577</v>
      </c>
      <c r="B209" s="54"/>
      <c r="C209" s="54"/>
      <c r="D209" s="55" t="s">
        <v>84</v>
      </c>
      <c r="E209" s="56" t="s">
        <v>24</v>
      </c>
      <c r="F209" s="57"/>
      <c r="G209" s="58"/>
      <c r="H209" s="59"/>
      <c r="I209" s="60"/>
      <c r="J209" s="60"/>
      <c r="K209" s="61"/>
      <c r="L209" s="58"/>
      <c r="M209" s="59"/>
      <c r="N209" s="62"/>
      <c r="O209" s="62" t="s">
        <v>337</v>
      </c>
      <c r="P209" s="63">
        <v>871.1</v>
      </c>
      <c r="Q209" s="64">
        <v>43606</v>
      </c>
      <c r="R209" s="64">
        <v>43615</v>
      </c>
      <c r="S209" s="66"/>
      <c r="T209" s="82" t="s">
        <v>757</v>
      </c>
    </row>
    <row r="210" spans="1:20" ht="27" customHeight="1">
      <c r="A210" s="53" t="s">
        <v>578</v>
      </c>
      <c r="B210" s="54"/>
      <c r="C210" s="54"/>
      <c r="D210" s="55" t="s">
        <v>579</v>
      </c>
      <c r="E210" s="56" t="s">
        <v>24</v>
      </c>
      <c r="F210" s="57"/>
      <c r="G210" s="58"/>
      <c r="H210" s="59"/>
      <c r="I210" s="60"/>
      <c r="J210" s="60"/>
      <c r="K210" s="61"/>
      <c r="L210" s="58"/>
      <c r="M210" s="59"/>
      <c r="N210" s="83"/>
      <c r="O210" s="62" t="s">
        <v>580</v>
      </c>
      <c r="P210" s="65">
        <v>375.66</v>
      </c>
      <c r="Q210" s="64">
        <v>43608</v>
      </c>
      <c r="R210" s="64">
        <v>43608</v>
      </c>
      <c r="S210" s="65">
        <v>375.66</v>
      </c>
      <c r="T210" s="82"/>
    </row>
    <row r="211" spans="1:20" ht="27" customHeight="1">
      <c r="A211" s="53" t="s">
        <v>581</v>
      </c>
      <c r="B211" s="54"/>
      <c r="C211" s="54"/>
      <c r="D211" s="55" t="s">
        <v>113</v>
      </c>
      <c r="E211" s="56" t="s">
        <v>24</v>
      </c>
      <c r="F211" s="57"/>
      <c r="G211" s="58"/>
      <c r="H211" s="59"/>
      <c r="I211" s="60"/>
      <c r="J211" s="60"/>
      <c r="K211" s="61"/>
      <c r="L211" s="58"/>
      <c r="M211" s="59"/>
      <c r="N211" s="62"/>
      <c r="O211" s="62" t="s">
        <v>408</v>
      </c>
      <c r="P211" s="65">
        <v>102</v>
      </c>
      <c r="Q211" s="64">
        <v>43608</v>
      </c>
      <c r="R211" s="64">
        <v>43608</v>
      </c>
      <c r="S211" s="65">
        <v>102</v>
      </c>
      <c r="T211" s="81"/>
    </row>
    <row r="212" spans="1:20" ht="27" customHeight="1">
      <c r="A212" s="53" t="s">
        <v>582</v>
      </c>
      <c r="B212" s="54"/>
      <c r="C212" s="54"/>
      <c r="D212" s="55" t="s">
        <v>184</v>
      </c>
      <c r="E212" s="56" t="s">
        <v>24</v>
      </c>
      <c r="F212" s="57"/>
      <c r="G212" s="58"/>
      <c r="H212" s="59"/>
      <c r="I212" s="60"/>
      <c r="J212" s="60"/>
      <c r="K212" s="61"/>
      <c r="L212" s="58"/>
      <c r="M212" s="59"/>
      <c r="N212" s="62"/>
      <c r="O212" s="62" t="s">
        <v>185</v>
      </c>
      <c r="P212" s="65">
        <v>320</v>
      </c>
      <c r="Q212" s="64">
        <v>43609</v>
      </c>
      <c r="R212" s="64">
        <v>43609</v>
      </c>
      <c r="S212" s="65">
        <v>320</v>
      </c>
      <c r="T212" s="81" t="s">
        <v>583</v>
      </c>
    </row>
    <row r="213" spans="1:20" ht="27" customHeight="1">
      <c r="A213" s="53" t="s">
        <v>584</v>
      </c>
      <c r="B213" s="54"/>
      <c r="C213" s="54"/>
      <c r="D213" s="55" t="s">
        <v>77</v>
      </c>
      <c r="E213" s="56" t="s">
        <v>24</v>
      </c>
      <c r="F213" s="57"/>
      <c r="G213" s="58"/>
      <c r="H213" s="76"/>
      <c r="I213" s="60"/>
      <c r="J213" s="60"/>
      <c r="K213" s="61"/>
      <c r="L213" s="58"/>
      <c r="M213" s="76"/>
      <c r="N213" s="62"/>
      <c r="O213" s="62" t="s">
        <v>78</v>
      </c>
      <c r="P213" s="65">
        <v>509.56</v>
      </c>
      <c r="Q213" s="64">
        <v>43609</v>
      </c>
      <c r="R213" s="64">
        <v>43609</v>
      </c>
      <c r="S213" s="65">
        <v>509.56</v>
      </c>
      <c r="T213" s="82" t="s">
        <v>585</v>
      </c>
    </row>
    <row r="214" spans="1:20" ht="27" customHeight="1">
      <c r="A214" s="53" t="s">
        <v>586</v>
      </c>
      <c r="B214" s="54"/>
      <c r="C214" s="54"/>
      <c r="D214" s="55" t="s">
        <v>127</v>
      </c>
      <c r="E214" s="56" t="s">
        <v>24</v>
      </c>
      <c r="F214" s="57"/>
      <c r="G214" s="58"/>
      <c r="H214" s="54"/>
      <c r="I214" s="60"/>
      <c r="J214" s="60"/>
      <c r="K214" s="61"/>
      <c r="L214" s="58"/>
      <c r="M214" s="54"/>
      <c r="N214" s="62"/>
      <c r="O214" s="62" t="s">
        <v>129</v>
      </c>
      <c r="P214" s="65">
        <v>787.42</v>
      </c>
      <c r="Q214" s="64">
        <v>43609</v>
      </c>
      <c r="R214" s="64">
        <v>43609</v>
      </c>
      <c r="S214" s="65">
        <v>787.42</v>
      </c>
      <c r="T214" s="82" t="s">
        <v>587</v>
      </c>
    </row>
    <row r="215" spans="1:20" ht="27" customHeight="1">
      <c r="A215" s="53" t="s">
        <v>589</v>
      </c>
      <c r="B215" s="54"/>
      <c r="C215" s="54"/>
      <c r="D215" s="55" t="s">
        <v>160</v>
      </c>
      <c r="E215" s="56" t="s">
        <v>24</v>
      </c>
      <c r="F215" s="57"/>
      <c r="G215" s="58"/>
      <c r="H215" s="76"/>
      <c r="I215" s="60"/>
      <c r="J215" s="60"/>
      <c r="K215" s="61"/>
      <c r="L215" s="58"/>
      <c r="M215" s="76"/>
      <c r="N215" s="62"/>
      <c r="O215" s="62" t="s">
        <v>224</v>
      </c>
      <c r="P215" s="65">
        <v>2040</v>
      </c>
      <c r="Q215" s="64">
        <v>43609</v>
      </c>
      <c r="R215" s="64">
        <v>43609</v>
      </c>
      <c r="S215" s="65">
        <v>2040</v>
      </c>
      <c r="T215" s="81" t="s">
        <v>590</v>
      </c>
    </row>
    <row r="216" spans="1:20" ht="27" customHeight="1">
      <c r="A216" s="53" t="s">
        <v>591</v>
      </c>
      <c r="B216" s="54"/>
      <c r="C216" s="54"/>
      <c r="D216" s="55" t="s">
        <v>592</v>
      </c>
      <c r="E216" s="56" t="s">
        <v>24</v>
      </c>
      <c r="F216" s="57"/>
      <c r="G216" s="58"/>
      <c r="H216" s="76"/>
      <c r="I216" s="60"/>
      <c r="J216" s="60"/>
      <c r="K216" s="61"/>
      <c r="L216" s="58"/>
      <c r="M216" s="76"/>
      <c r="N216" s="62"/>
      <c r="O216" s="62" t="s">
        <v>324</v>
      </c>
      <c r="P216" s="65">
        <v>168.19</v>
      </c>
      <c r="Q216" s="64">
        <v>43609</v>
      </c>
      <c r="R216" s="64">
        <v>43609</v>
      </c>
      <c r="S216" s="65">
        <v>168.19</v>
      </c>
      <c r="T216" s="81" t="s">
        <v>593</v>
      </c>
    </row>
    <row r="217" spans="1:20" ht="27" customHeight="1">
      <c r="A217" s="53" t="s">
        <v>594</v>
      </c>
      <c r="B217" s="54"/>
      <c r="C217" s="54"/>
      <c r="D217" s="55" t="s">
        <v>595</v>
      </c>
      <c r="E217" s="56" t="s">
        <v>24</v>
      </c>
      <c r="F217" s="57"/>
      <c r="G217" s="58"/>
      <c r="H217" s="76"/>
      <c r="I217" s="60"/>
      <c r="J217" s="60"/>
      <c r="K217" s="61"/>
      <c r="L217" s="58"/>
      <c r="M217" s="76"/>
      <c r="N217" s="62"/>
      <c r="O217" s="62" t="s">
        <v>596</v>
      </c>
      <c r="P217" s="65">
        <v>130</v>
      </c>
      <c r="Q217" s="64">
        <v>43609</v>
      </c>
      <c r="R217" s="64">
        <v>43609</v>
      </c>
      <c r="S217" s="65">
        <v>130</v>
      </c>
      <c r="T217" s="81" t="s">
        <v>597</v>
      </c>
    </row>
    <row r="218" spans="1:20" ht="27" customHeight="1">
      <c r="A218" s="53" t="s">
        <v>598</v>
      </c>
      <c r="B218" s="54"/>
      <c r="C218" s="54"/>
      <c r="D218" s="55" t="s">
        <v>82</v>
      </c>
      <c r="E218" s="56" t="s">
        <v>27</v>
      </c>
      <c r="F218" s="57"/>
      <c r="G218" s="58"/>
      <c r="H218" s="59"/>
      <c r="I218" s="60"/>
      <c r="J218" s="60"/>
      <c r="K218" s="61"/>
      <c r="L218" s="58"/>
      <c r="M218" s="59"/>
      <c r="N218" s="62"/>
      <c r="O218" s="60" t="s">
        <v>81</v>
      </c>
      <c r="P218" s="63">
        <v>6000</v>
      </c>
      <c r="Q218" s="64">
        <v>43612</v>
      </c>
      <c r="R218" s="64">
        <v>43620</v>
      </c>
      <c r="S218" s="66">
        <v>6252.98</v>
      </c>
      <c r="T218" s="81" t="s">
        <v>790</v>
      </c>
    </row>
    <row r="219" spans="1:20" ht="27" customHeight="1">
      <c r="A219" s="53" t="s">
        <v>607</v>
      </c>
      <c r="B219" s="54"/>
      <c r="C219" s="54"/>
      <c r="D219" s="55" t="s">
        <v>608</v>
      </c>
      <c r="E219" s="56" t="s">
        <v>24</v>
      </c>
      <c r="F219" s="57"/>
      <c r="G219" s="58"/>
      <c r="H219" s="59"/>
      <c r="I219" s="60"/>
      <c r="J219" s="60"/>
      <c r="K219" s="61"/>
      <c r="L219" s="58"/>
      <c r="M219" s="59"/>
      <c r="N219" s="62"/>
      <c r="O219" s="62" t="s">
        <v>104</v>
      </c>
      <c r="P219" s="63">
        <v>1002.31</v>
      </c>
      <c r="Q219" s="64">
        <v>43612</v>
      </c>
      <c r="R219" s="64">
        <v>43620</v>
      </c>
      <c r="S219" s="66"/>
      <c r="T219" s="81" t="s">
        <v>794</v>
      </c>
    </row>
    <row r="220" spans="1:20" ht="27" customHeight="1">
      <c r="A220" s="53" t="s">
        <v>604</v>
      </c>
      <c r="B220" s="54"/>
      <c r="C220" s="54"/>
      <c r="D220" s="55" t="s">
        <v>605</v>
      </c>
      <c r="E220" s="56" t="s">
        <v>24</v>
      </c>
      <c r="F220" s="57"/>
      <c r="G220" s="58"/>
      <c r="H220" s="59"/>
      <c r="I220" s="60"/>
      <c r="J220" s="60"/>
      <c r="K220" s="61"/>
      <c r="L220" s="58"/>
      <c r="M220" s="59"/>
      <c r="N220" s="62"/>
      <c r="O220" s="62" t="s">
        <v>606</v>
      </c>
      <c r="P220" s="63">
        <v>740</v>
      </c>
      <c r="Q220" s="64">
        <v>43612</v>
      </c>
      <c r="R220" s="64">
        <v>43620</v>
      </c>
      <c r="S220" s="66">
        <v>370</v>
      </c>
      <c r="T220" s="81"/>
    </row>
    <row r="221" spans="1:20" ht="27" customHeight="1">
      <c r="A221" s="53" t="s">
        <v>602</v>
      </c>
      <c r="B221" s="54"/>
      <c r="C221" s="54"/>
      <c r="D221" s="55" t="s">
        <v>603</v>
      </c>
      <c r="E221" s="56" t="s">
        <v>24</v>
      </c>
      <c r="F221" s="57"/>
      <c r="G221" s="58"/>
      <c r="H221" s="59"/>
      <c r="I221" s="60"/>
      <c r="J221" s="60"/>
      <c r="K221" s="61"/>
      <c r="L221" s="58"/>
      <c r="M221" s="59"/>
      <c r="N221" s="62"/>
      <c r="O221" s="62" t="s">
        <v>149</v>
      </c>
      <c r="P221" s="63">
        <v>3418.72</v>
      </c>
      <c r="Q221" s="64">
        <v>43612</v>
      </c>
      <c r="R221" s="64">
        <v>43614</v>
      </c>
      <c r="S221" s="66"/>
      <c r="T221" s="27" t="s">
        <v>693</v>
      </c>
    </row>
    <row r="222" spans="1:20" ht="27" customHeight="1">
      <c r="A222" s="53" t="s">
        <v>599</v>
      </c>
      <c r="B222" s="54"/>
      <c r="C222" s="54"/>
      <c r="D222" s="55" t="s">
        <v>600</v>
      </c>
      <c r="E222" s="56" t="s">
        <v>24</v>
      </c>
      <c r="F222" s="57"/>
      <c r="G222" s="58"/>
      <c r="H222" s="76"/>
      <c r="I222" s="60"/>
      <c r="J222" s="60"/>
      <c r="K222" s="61"/>
      <c r="L222" s="58"/>
      <c r="M222" s="76"/>
      <c r="N222" s="62"/>
      <c r="O222" s="62" t="s">
        <v>601</v>
      </c>
      <c r="P222" s="63">
        <v>2200</v>
      </c>
      <c r="Q222" s="64">
        <v>43612</v>
      </c>
      <c r="R222" s="64">
        <v>43620</v>
      </c>
      <c r="S222" s="66"/>
      <c r="T222" s="82"/>
    </row>
    <row r="223" spans="1:20" ht="27" customHeight="1">
      <c r="A223" s="53" t="s">
        <v>609</v>
      </c>
      <c r="B223" s="54"/>
      <c r="C223" s="54"/>
      <c r="D223" s="55" t="s">
        <v>82</v>
      </c>
      <c r="E223" s="56" t="s">
        <v>27</v>
      </c>
      <c r="F223" s="57"/>
      <c r="G223" s="58"/>
      <c r="H223" s="76"/>
      <c r="I223" s="60"/>
      <c r="J223" s="60"/>
      <c r="K223" s="61"/>
      <c r="L223" s="58"/>
      <c r="M223" s="76"/>
      <c r="N223" s="62"/>
      <c r="O223" s="62" t="s">
        <v>86</v>
      </c>
      <c r="P223" s="65">
        <v>21816.3</v>
      </c>
      <c r="Q223" s="64">
        <v>43612</v>
      </c>
      <c r="R223" s="64">
        <v>43612</v>
      </c>
      <c r="S223" s="65">
        <v>21816.3</v>
      </c>
      <c r="T223" s="81" t="s">
        <v>610</v>
      </c>
    </row>
    <row r="224" spans="1:20" ht="27" customHeight="1">
      <c r="A224" s="53" t="s">
        <v>612</v>
      </c>
      <c r="B224" s="54"/>
      <c r="C224" s="54"/>
      <c r="D224" s="55" t="s">
        <v>160</v>
      </c>
      <c r="E224" s="56" t="s">
        <v>24</v>
      </c>
      <c r="F224" s="57"/>
      <c r="G224" s="58"/>
      <c r="H224" s="54"/>
      <c r="I224" s="60"/>
      <c r="J224" s="60"/>
      <c r="K224" s="61"/>
      <c r="L224" s="58"/>
      <c r="M224" s="54"/>
      <c r="N224" s="62"/>
      <c r="O224" s="62" t="s">
        <v>129</v>
      </c>
      <c r="P224" s="65">
        <v>2053.66</v>
      </c>
      <c r="Q224" s="64">
        <v>43612</v>
      </c>
      <c r="R224" s="64">
        <v>43612</v>
      </c>
      <c r="S224" s="65">
        <v>2053.66</v>
      </c>
      <c r="T224" s="81" t="s">
        <v>613</v>
      </c>
    </row>
    <row r="225" spans="1:20" ht="27" customHeight="1">
      <c r="A225" s="53" t="s">
        <v>614</v>
      </c>
      <c r="B225" s="54"/>
      <c r="C225" s="54"/>
      <c r="D225" s="55" t="s">
        <v>132</v>
      </c>
      <c r="E225" s="56" t="s">
        <v>24</v>
      </c>
      <c r="F225" s="57"/>
      <c r="G225" s="58"/>
      <c r="H225" s="54"/>
      <c r="I225" s="60"/>
      <c r="J225" s="60"/>
      <c r="K225" s="61"/>
      <c r="L225" s="58"/>
      <c r="M225" s="54"/>
      <c r="N225" s="62"/>
      <c r="O225" s="62" t="s">
        <v>133</v>
      </c>
      <c r="P225" s="65">
        <v>4924.8</v>
      </c>
      <c r="Q225" s="64">
        <v>43612</v>
      </c>
      <c r="R225" s="64">
        <v>43612</v>
      </c>
      <c r="S225" s="65">
        <v>4924.8</v>
      </c>
      <c r="T225" s="81" t="s">
        <v>415</v>
      </c>
    </row>
    <row r="226" spans="1:20" ht="27" customHeight="1">
      <c r="A226" s="53" t="s">
        <v>615</v>
      </c>
      <c r="B226" s="54"/>
      <c r="C226" s="54"/>
      <c r="D226" s="55" t="s">
        <v>160</v>
      </c>
      <c r="E226" s="56" t="s">
        <v>24</v>
      </c>
      <c r="F226" s="57"/>
      <c r="G226" s="58"/>
      <c r="H226" s="54"/>
      <c r="I226" s="60"/>
      <c r="J226" s="60"/>
      <c r="K226" s="61"/>
      <c r="L226" s="58"/>
      <c r="M226" s="54"/>
      <c r="N226" s="62"/>
      <c r="O226" s="62" t="s">
        <v>512</v>
      </c>
      <c r="P226" s="65">
        <v>1948.47</v>
      </c>
      <c r="Q226" s="64">
        <v>43612</v>
      </c>
      <c r="R226" s="64">
        <v>43612</v>
      </c>
      <c r="S226" s="65">
        <v>1948.47</v>
      </c>
      <c r="T226" s="82" t="s">
        <v>616</v>
      </c>
    </row>
    <row r="227" spans="1:20" ht="27" customHeight="1">
      <c r="A227" s="53" t="s">
        <v>617</v>
      </c>
      <c r="B227" s="54"/>
      <c r="C227" s="54"/>
      <c r="D227" s="55" t="s">
        <v>160</v>
      </c>
      <c r="E227" s="56" t="s">
        <v>24</v>
      </c>
      <c r="F227" s="57"/>
      <c r="G227" s="58"/>
      <c r="H227" s="54"/>
      <c r="I227" s="60"/>
      <c r="J227" s="60"/>
      <c r="K227" s="61"/>
      <c r="L227" s="58"/>
      <c r="M227" s="54"/>
      <c r="N227" s="62"/>
      <c r="O227" s="62" t="s">
        <v>337</v>
      </c>
      <c r="P227" s="65">
        <v>691.7</v>
      </c>
      <c r="Q227" s="64">
        <v>43613</v>
      </c>
      <c r="R227" s="64">
        <v>43613</v>
      </c>
      <c r="S227" s="65">
        <v>691.7</v>
      </c>
      <c r="T227" s="82" t="s">
        <v>618</v>
      </c>
    </row>
    <row r="228" spans="1:20" ht="27" customHeight="1">
      <c r="A228" s="53" t="s">
        <v>619</v>
      </c>
      <c r="B228" s="54"/>
      <c r="C228" s="54"/>
      <c r="D228" s="55" t="s">
        <v>127</v>
      </c>
      <c r="E228" s="56" t="s">
        <v>24</v>
      </c>
      <c r="F228" s="57"/>
      <c r="G228" s="58"/>
      <c r="H228" s="59"/>
      <c r="I228" s="60"/>
      <c r="J228" s="60"/>
      <c r="K228" s="61"/>
      <c r="L228" s="58"/>
      <c r="M228" s="59"/>
      <c r="N228" s="62"/>
      <c r="O228" s="62" t="s">
        <v>163</v>
      </c>
      <c r="P228" s="65">
        <v>1085.16</v>
      </c>
      <c r="Q228" s="64">
        <v>43613</v>
      </c>
      <c r="R228" s="64">
        <v>43613</v>
      </c>
      <c r="S228" s="65">
        <v>1085.16</v>
      </c>
      <c r="T228" s="81" t="s">
        <v>767</v>
      </c>
    </row>
    <row r="229" spans="1:20" ht="27" customHeight="1">
      <c r="A229" s="53" t="s">
        <v>620</v>
      </c>
      <c r="B229" s="54"/>
      <c r="C229" s="54"/>
      <c r="D229" s="55" t="s">
        <v>148</v>
      </c>
      <c r="E229" s="56" t="s">
        <v>24</v>
      </c>
      <c r="F229" s="57"/>
      <c r="G229" s="58"/>
      <c r="H229" s="59"/>
      <c r="I229" s="60"/>
      <c r="J229" s="60"/>
      <c r="K229" s="61"/>
      <c r="L229" s="58"/>
      <c r="M229" s="59"/>
      <c r="N229" s="62"/>
      <c r="O229" s="62" t="s">
        <v>354</v>
      </c>
      <c r="P229" s="65">
        <v>151.1</v>
      </c>
      <c r="Q229" s="64">
        <v>43613</v>
      </c>
      <c r="R229" s="64">
        <v>43613</v>
      </c>
      <c r="S229" s="65">
        <v>151.1</v>
      </c>
      <c r="T229" s="81" t="s">
        <v>621</v>
      </c>
    </row>
    <row r="230" spans="1:20" ht="27" customHeight="1">
      <c r="A230" s="53" t="s">
        <v>622</v>
      </c>
      <c r="B230" s="54"/>
      <c r="C230" s="54"/>
      <c r="D230" s="55" t="s">
        <v>317</v>
      </c>
      <c r="E230" s="56" t="s">
        <v>24</v>
      </c>
      <c r="F230" s="57"/>
      <c r="G230" s="58"/>
      <c r="H230" s="59"/>
      <c r="I230" s="60"/>
      <c r="J230" s="60"/>
      <c r="K230" s="61"/>
      <c r="L230" s="58"/>
      <c r="M230" s="59"/>
      <c r="N230" s="62"/>
      <c r="O230" s="62" t="s">
        <v>318</v>
      </c>
      <c r="P230" s="65">
        <v>5508.89</v>
      </c>
      <c r="Q230" s="64">
        <v>43613</v>
      </c>
      <c r="R230" s="64">
        <v>43613</v>
      </c>
      <c r="S230" s="65">
        <v>5508.89</v>
      </c>
      <c r="T230" s="81" t="s">
        <v>623</v>
      </c>
    </row>
    <row r="231" spans="1:20" ht="27" customHeight="1">
      <c r="A231" s="53" t="s">
        <v>625</v>
      </c>
      <c r="B231" s="54"/>
      <c r="C231" s="54"/>
      <c r="D231" s="55" t="s">
        <v>127</v>
      </c>
      <c r="E231" s="56" t="s">
        <v>24</v>
      </c>
      <c r="F231" s="57"/>
      <c r="G231" s="58"/>
      <c r="H231" s="76"/>
      <c r="I231" s="60"/>
      <c r="J231" s="62"/>
      <c r="K231" s="61"/>
      <c r="L231" s="58"/>
      <c r="M231" s="76"/>
      <c r="N231" s="62"/>
      <c r="O231" s="62" t="s">
        <v>512</v>
      </c>
      <c r="P231" s="65">
        <v>257.25</v>
      </c>
      <c r="Q231" s="64">
        <v>43615</v>
      </c>
      <c r="R231" s="64">
        <v>43615</v>
      </c>
      <c r="S231" s="65">
        <v>257.25</v>
      </c>
      <c r="T231" s="81" t="s">
        <v>626</v>
      </c>
    </row>
    <row r="232" spans="1:19" ht="27" customHeight="1">
      <c r="A232" s="53" t="s">
        <v>627</v>
      </c>
      <c r="B232" s="54"/>
      <c r="C232" s="54"/>
      <c r="D232" s="55" t="s">
        <v>148</v>
      </c>
      <c r="E232" s="56" t="s">
        <v>24</v>
      </c>
      <c r="F232" s="57"/>
      <c r="G232" s="58"/>
      <c r="H232" s="76"/>
      <c r="I232" s="60"/>
      <c r="J232" s="60"/>
      <c r="K232" s="61"/>
      <c r="L232" s="58"/>
      <c r="M232" s="76"/>
      <c r="N232" s="62"/>
      <c r="O232" s="62" t="s">
        <v>628</v>
      </c>
      <c r="P232" s="65">
        <v>200</v>
      </c>
      <c r="Q232" s="64">
        <v>43615</v>
      </c>
      <c r="R232" s="64">
        <v>43615</v>
      </c>
      <c r="S232" s="65">
        <v>200</v>
      </c>
    </row>
    <row r="233" spans="1:20" ht="27" customHeight="1">
      <c r="A233" s="53" t="s">
        <v>629</v>
      </c>
      <c r="B233" s="54"/>
      <c r="C233" s="54"/>
      <c r="D233" s="55" t="s">
        <v>168</v>
      </c>
      <c r="E233" s="56" t="s">
        <v>24</v>
      </c>
      <c r="F233" s="57"/>
      <c r="G233" s="58"/>
      <c r="H233" s="54"/>
      <c r="I233" s="60"/>
      <c r="J233" s="60"/>
      <c r="K233" s="61"/>
      <c r="L233" s="58"/>
      <c r="M233" s="54"/>
      <c r="N233" s="62"/>
      <c r="O233" s="62" t="s">
        <v>169</v>
      </c>
      <c r="P233" s="65">
        <v>579.66</v>
      </c>
      <c r="Q233" s="64">
        <v>43615</v>
      </c>
      <c r="R233" s="64">
        <v>43615</v>
      </c>
      <c r="S233" s="65">
        <v>579.66</v>
      </c>
      <c r="T233" s="27" t="s">
        <v>630</v>
      </c>
    </row>
    <row r="234" spans="1:20" ht="27" customHeight="1">
      <c r="A234" s="53" t="s">
        <v>631</v>
      </c>
      <c r="B234" s="54"/>
      <c r="C234" s="54"/>
      <c r="D234" s="55" t="s">
        <v>127</v>
      </c>
      <c r="E234" s="56" t="s">
        <v>24</v>
      </c>
      <c r="F234" s="57"/>
      <c r="G234" s="58"/>
      <c r="H234" s="76"/>
      <c r="I234" s="60"/>
      <c r="J234" s="60"/>
      <c r="K234" s="61"/>
      <c r="L234" s="58"/>
      <c r="M234" s="76"/>
      <c r="N234" s="62"/>
      <c r="O234" s="62" t="s">
        <v>128</v>
      </c>
      <c r="P234" s="65">
        <v>1325.36</v>
      </c>
      <c r="Q234" s="64">
        <v>43616</v>
      </c>
      <c r="R234" s="26">
        <v>43616</v>
      </c>
      <c r="S234" s="65">
        <v>1325.36</v>
      </c>
      <c r="T234" s="27" t="s">
        <v>632</v>
      </c>
    </row>
    <row r="235" spans="1:20" ht="27" customHeight="1">
      <c r="A235" s="53" t="s">
        <v>634</v>
      </c>
      <c r="B235" s="54"/>
      <c r="C235" s="54"/>
      <c r="D235" s="55" t="s">
        <v>160</v>
      </c>
      <c r="E235" s="56" t="s">
        <v>24</v>
      </c>
      <c r="F235" s="57"/>
      <c r="G235" s="58"/>
      <c r="H235" s="76"/>
      <c r="I235" s="60"/>
      <c r="J235" s="60"/>
      <c r="K235" s="61"/>
      <c r="L235" s="58"/>
      <c r="M235" s="76"/>
      <c r="N235" s="62"/>
      <c r="O235" s="62" t="s">
        <v>128</v>
      </c>
      <c r="P235" s="65">
        <v>4995.34</v>
      </c>
      <c r="Q235" s="64">
        <v>43616</v>
      </c>
      <c r="R235" s="26">
        <v>43616</v>
      </c>
      <c r="S235" s="65">
        <v>4995.34</v>
      </c>
      <c r="T235" s="27" t="s">
        <v>633</v>
      </c>
    </row>
    <row r="236" spans="1:20" ht="27" customHeight="1">
      <c r="A236" s="53" t="s">
        <v>635</v>
      </c>
      <c r="B236" s="54"/>
      <c r="C236" s="54"/>
      <c r="D236" s="55" t="s">
        <v>82</v>
      </c>
      <c r="E236" s="56" t="s">
        <v>27</v>
      </c>
      <c r="F236" s="57"/>
      <c r="G236" s="58"/>
      <c r="H236" s="59"/>
      <c r="I236" s="60"/>
      <c r="J236" s="60"/>
      <c r="K236" s="61"/>
      <c r="L236" s="58"/>
      <c r="M236" s="59"/>
      <c r="N236" s="62"/>
      <c r="O236" s="60" t="s">
        <v>81</v>
      </c>
      <c r="P236" s="63">
        <v>6000</v>
      </c>
      <c r="Q236" s="64">
        <v>43619</v>
      </c>
      <c r="R236" s="64">
        <v>43627</v>
      </c>
      <c r="S236" s="66">
        <v>6491.4</v>
      </c>
      <c r="T236" s="29" t="s">
        <v>791</v>
      </c>
    </row>
    <row r="237" spans="1:20" ht="27" customHeight="1">
      <c r="A237" s="53" t="s">
        <v>637</v>
      </c>
      <c r="B237" s="54"/>
      <c r="C237" s="54"/>
      <c r="D237" s="55" t="s">
        <v>638</v>
      </c>
      <c r="E237" s="56" t="s">
        <v>24</v>
      </c>
      <c r="F237" s="57"/>
      <c r="G237" s="58"/>
      <c r="H237" s="59"/>
      <c r="I237" s="60"/>
      <c r="J237" s="60"/>
      <c r="K237" s="61"/>
      <c r="L237" s="58"/>
      <c r="M237" s="76"/>
      <c r="N237" s="62"/>
      <c r="O237" s="62" t="s">
        <v>149</v>
      </c>
      <c r="P237" s="65">
        <v>255.2</v>
      </c>
      <c r="Q237" s="64">
        <v>43622</v>
      </c>
      <c r="R237" s="26">
        <v>43622</v>
      </c>
      <c r="S237" s="65">
        <v>255.2</v>
      </c>
      <c r="T237" s="27" t="s">
        <v>692</v>
      </c>
    </row>
    <row r="238" spans="1:20" ht="27" customHeight="1">
      <c r="A238" s="53" t="s">
        <v>639</v>
      </c>
      <c r="B238" s="54"/>
      <c r="C238" s="54"/>
      <c r="D238" s="55" t="s">
        <v>643</v>
      </c>
      <c r="E238" s="56" t="s">
        <v>24</v>
      </c>
      <c r="F238" s="57"/>
      <c r="G238" s="58"/>
      <c r="H238" s="54"/>
      <c r="I238" s="60"/>
      <c r="J238" s="60"/>
      <c r="K238" s="61"/>
      <c r="L238" s="58"/>
      <c r="M238" s="54"/>
      <c r="N238" s="62"/>
      <c r="O238" s="60" t="s">
        <v>640</v>
      </c>
      <c r="P238" s="65">
        <v>238</v>
      </c>
      <c r="Q238" s="64">
        <v>43626</v>
      </c>
      <c r="R238" s="26">
        <v>43629</v>
      </c>
      <c r="S238" s="65">
        <v>238</v>
      </c>
      <c r="T238" s="27"/>
    </row>
    <row r="239" spans="1:19" ht="27" customHeight="1">
      <c r="A239" s="53" t="s">
        <v>641</v>
      </c>
      <c r="B239" s="54"/>
      <c r="C239" s="54"/>
      <c r="D239" s="55" t="s">
        <v>644</v>
      </c>
      <c r="E239" s="56" t="s">
        <v>24</v>
      </c>
      <c r="F239" s="57"/>
      <c r="G239" s="58"/>
      <c r="H239" s="59"/>
      <c r="I239" s="60"/>
      <c r="J239" s="60"/>
      <c r="K239" s="61"/>
      <c r="L239" s="58"/>
      <c r="M239" s="59"/>
      <c r="N239" s="62"/>
      <c r="O239" s="60" t="s">
        <v>642</v>
      </c>
      <c r="P239" s="63">
        <v>550</v>
      </c>
      <c r="Q239" s="64">
        <v>43626</v>
      </c>
      <c r="R239" s="26">
        <v>43643</v>
      </c>
      <c r="S239" s="66"/>
    </row>
    <row r="240" spans="1:20" ht="27" customHeight="1">
      <c r="A240" s="48" t="s">
        <v>645</v>
      </c>
      <c r="B240" s="25"/>
      <c r="C240" s="25"/>
      <c r="D240" s="18" t="s">
        <v>82</v>
      </c>
      <c r="E240" s="56" t="s">
        <v>27</v>
      </c>
      <c r="F240" s="57"/>
      <c r="G240" s="58"/>
      <c r="H240" s="59"/>
      <c r="I240" s="60"/>
      <c r="J240" s="60"/>
      <c r="K240" s="61"/>
      <c r="L240" s="58"/>
      <c r="M240" s="59"/>
      <c r="N240" s="62"/>
      <c r="O240" s="60" t="s">
        <v>81</v>
      </c>
      <c r="P240" s="63">
        <v>6000</v>
      </c>
      <c r="Q240" s="64">
        <v>43626</v>
      </c>
      <c r="R240" s="64">
        <v>43634</v>
      </c>
      <c r="S240" s="66"/>
      <c r="T240" s="27"/>
    </row>
    <row r="241" spans="1:20" ht="27" customHeight="1">
      <c r="A241" s="53" t="s">
        <v>646</v>
      </c>
      <c r="B241" s="54"/>
      <c r="C241" s="54"/>
      <c r="D241" s="55" t="s">
        <v>160</v>
      </c>
      <c r="E241" s="56" t="s">
        <v>24</v>
      </c>
      <c r="F241" s="57"/>
      <c r="G241" s="58"/>
      <c r="H241" s="59"/>
      <c r="I241" s="60"/>
      <c r="J241" s="60"/>
      <c r="K241" s="61"/>
      <c r="L241" s="58"/>
      <c r="M241" s="59"/>
      <c r="N241" s="62"/>
      <c r="O241" s="62" t="s">
        <v>647</v>
      </c>
      <c r="P241" s="65">
        <v>432</v>
      </c>
      <c r="Q241" s="26">
        <v>43628</v>
      </c>
      <c r="R241" s="26">
        <v>43628</v>
      </c>
      <c r="S241" s="65">
        <v>432</v>
      </c>
      <c r="T241" s="27"/>
    </row>
    <row r="242" spans="1:20" ht="27" customHeight="1">
      <c r="A242" s="48" t="s">
        <v>648</v>
      </c>
      <c r="B242" s="25"/>
      <c r="C242" s="25"/>
      <c r="D242" s="18" t="s">
        <v>84</v>
      </c>
      <c r="E242" s="56" t="s">
        <v>24</v>
      </c>
      <c r="F242" s="39"/>
      <c r="G242" s="40"/>
      <c r="H242" s="33"/>
      <c r="I242" s="15"/>
      <c r="J242" s="15"/>
      <c r="K242" s="6"/>
      <c r="L242" s="40"/>
      <c r="M242" s="33"/>
      <c r="N242" s="5"/>
      <c r="O242" s="5" t="s">
        <v>307</v>
      </c>
      <c r="P242" s="30">
        <v>2175.19</v>
      </c>
      <c r="Q242" s="26">
        <v>43630</v>
      </c>
      <c r="R242" s="26">
        <v>43636</v>
      </c>
      <c r="S242" s="66"/>
      <c r="T242" s="27"/>
    </row>
    <row r="243" spans="1:20" ht="27" customHeight="1">
      <c r="A243" s="48" t="s">
        <v>649</v>
      </c>
      <c r="B243" s="25"/>
      <c r="C243" s="25"/>
      <c r="D243" s="18" t="s">
        <v>650</v>
      </c>
      <c r="E243" s="56" t="s">
        <v>24</v>
      </c>
      <c r="F243" s="39"/>
      <c r="G243" s="40"/>
      <c r="H243" s="33"/>
      <c r="I243" s="15"/>
      <c r="J243" s="15"/>
      <c r="K243" s="6"/>
      <c r="L243" s="40"/>
      <c r="M243" s="33"/>
      <c r="N243" s="5"/>
      <c r="O243" s="5" t="s">
        <v>337</v>
      </c>
      <c r="P243" s="30">
        <v>145.62</v>
      </c>
      <c r="Q243" s="26">
        <v>43630</v>
      </c>
      <c r="R243" s="26">
        <v>43636</v>
      </c>
      <c r="S243" s="66"/>
      <c r="T243" s="82" t="s">
        <v>758</v>
      </c>
    </row>
    <row r="244" spans="1:20" ht="27" customHeight="1">
      <c r="A244" s="48" t="s">
        <v>651</v>
      </c>
      <c r="B244" s="25"/>
      <c r="C244" s="25"/>
      <c r="D244" s="18" t="s">
        <v>192</v>
      </c>
      <c r="E244" s="56" t="s">
        <v>24</v>
      </c>
      <c r="F244" s="39"/>
      <c r="G244" s="40"/>
      <c r="H244" s="33"/>
      <c r="I244" s="15"/>
      <c r="J244" s="15"/>
      <c r="K244" s="6"/>
      <c r="L244" s="40"/>
      <c r="M244" s="33"/>
      <c r="N244" s="5"/>
      <c r="O244" s="5" t="s">
        <v>193</v>
      </c>
      <c r="P244" s="30">
        <v>326</v>
      </c>
      <c r="Q244" s="26">
        <v>43630</v>
      </c>
      <c r="R244" s="26">
        <v>43637</v>
      </c>
      <c r="S244" s="66"/>
      <c r="T244" s="29" t="s">
        <v>776</v>
      </c>
    </row>
    <row r="245" spans="1:20" ht="27" customHeight="1">
      <c r="A245" s="48" t="s">
        <v>652</v>
      </c>
      <c r="B245" s="25"/>
      <c r="C245" s="25"/>
      <c r="D245" s="18" t="s">
        <v>106</v>
      </c>
      <c r="E245" s="56" t="s">
        <v>24</v>
      </c>
      <c r="F245" s="39"/>
      <c r="G245" s="40"/>
      <c r="H245" s="32"/>
      <c r="I245" s="15"/>
      <c r="J245" s="15"/>
      <c r="K245" s="6"/>
      <c r="L245" s="40"/>
      <c r="M245" s="32"/>
      <c r="N245" s="5"/>
      <c r="O245" s="15" t="s">
        <v>137</v>
      </c>
      <c r="P245" s="30">
        <v>480</v>
      </c>
      <c r="Q245" s="26">
        <v>43630</v>
      </c>
      <c r="R245" s="26">
        <v>43637</v>
      </c>
      <c r="S245" s="66"/>
      <c r="T245" s="29" t="s">
        <v>764</v>
      </c>
    </row>
    <row r="246" spans="1:20" ht="27" customHeight="1">
      <c r="A246" s="53" t="s">
        <v>739</v>
      </c>
      <c r="B246" s="25"/>
      <c r="C246" s="25"/>
      <c r="D246" s="55" t="s">
        <v>740</v>
      </c>
      <c r="E246" s="56" t="s">
        <v>24</v>
      </c>
      <c r="F246" s="39"/>
      <c r="G246" s="40"/>
      <c r="H246" s="33"/>
      <c r="I246" s="15"/>
      <c r="J246" s="15"/>
      <c r="K246" s="6"/>
      <c r="L246" s="40"/>
      <c r="M246" s="84"/>
      <c r="N246" s="45"/>
      <c r="O246" s="5" t="s">
        <v>345</v>
      </c>
      <c r="P246" s="30">
        <v>1419.6</v>
      </c>
      <c r="Q246" s="26">
        <v>43630</v>
      </c>
      <c r="R246" s="26">
        <v>43994</v>
      </c>
      <c r="S246" s="66"/>
      <c r="T246" s="27"/>
    </row>
    <row r="247" spans="1:20" ht="27" customHeight="1">
      <c r="A247" s="48" t="s">
        <v>653</v>
      </c>
      <c r="B247" s="25"/>
      <c r="C247" s="25"/>
      <c r="D247" s="18" t="s">
        <v>92</v>
      </c>
      <c r="E247" s="56" t="s">
        <v>24</v>
      </c>
      <c r="F247" s="39"/>
      <c r="G247" s="40"/>
      <c r="H247" s="33"/>
      <c r="I247" s="15"/>
      <c r="J247" s="15"/>
      <c r="K247" s="6"/>
      <c r="L247" s="40"/>
      <c r="M247" s="33"/>
      <c r="N247" s="5"/>
      <c r="O247" s="62" t="s">
        <v>765</v>
      </c>
      <c r="P247" s="30">
        <v>2000</v>
      </c>
      <c r="Q247" s="26">
        <v>43633</v>
      </c>
      <c r="R247" s="26">
        <v>43999</v>
      </c>
      <c r="S247" s="66"/>
      <c r="T247" s="27"/>
    </row>
    <row r="248" spans="1:19" ht="27" customHeight="1">
      <c r="A248" s="48" t="s">
        <v>662</v>
      </c>
      <c r="B248" s="25"/>
      <c r="C248" s="25"/>
      <c r="D248" s="18" t="s">
        <v>663</v>
      </c>
      <c r="E248" s="56" t="s">
        <v>24</v>
      </c>
      <c r="F248" s="39"/>
      <c r="G248" s="40"/>
      <c r="H248" s="15"/>
      <c r="I248" s="15"/>
      <c r="J248" s="15"/>
      <c r="K248" s="6"/>
      <c r="L248" s="40"/>
      <c r="M248" s="15"/>
      <c r="N248" s="5"/>
      <c r="O248" s="15" t="s">
        <v>541</v>
      </c>
      <c r="P248" s="65">
        <v>250</v>
      </c>
      <c r="Q248" s="26">
        <v>43633</v>
      </c>
      <c r="R248" s="26">
        <v>43635</v>
      </c>
      <c r="S248" s="65">
        <v>250</v>
      </c>
    </row>
    <row r="249" spans="1:20" ht="27" customHeight="1">
      <c r="A249" s="48" t="s">
        <v>659</v>
      </c>
      <c r="B249" s="25"/>
      <c r="C249" s="25"/>
      <c r="D249" s="18" t="s">
        <v>660</v>
      </c>
      <c r="E249" s="56" t="s">
        <v>24</v>
      </c>
      <c r="F249" s="39"/>
      <c r="G249" s="40"/>
      <c r="H249" s="32"/>
      <c r="I249" s="15"/>
      <c r="J249" s="15"/>
      <c r="K249" s="6"/>
      <c r="L249" s="40"/>
      <c r="M249" s="32"/>
      <c r="N249" s="5"/>
      <c r="O249" s="5" t="s">
        <v>661</v>
      </c>
      <c r="P249" s="65">
        <v>9300</v>
      </c>
      <c r="Q249" s="26">
        <v>43633</v>
      </c>
      <c r="R249" s="26">
        <v>43636</v>
      </c>
      <c r="S249" s="65">
        <v>9300</v>
      </c>
      <c r="T249" s="27"/>
    </row>
    <row r="250" spans="1:20" ht="27" customHeight="1">
      <c r="A250" s="48" t="s">
        <v>658</v>
      </c>
      <c r="B250" s="25"/>
      <c r="C250" s="25"/>
      <c r="D250" s="18" t="s">
        <v>82</v>
      </c>
      <c r="E250" s="56" t="s">
        <v>27</v>
      </c>
      <c r="F250" s="57"/>
      <c r="G250" s="58"/>
      <c r="H250" s="59"/>
      <c r="I250" s="60"/>
      <c r="J250" s="60"/>
      <c r="K250" s="61"/>
      <c r="L250" s="58"/>
      <c r="M250" s="59"/>
      <c r="N250" s="62"/>
      <c r="O250" s="60" t="s">
        <v>81</v>
      </c>
      <c r="P250" s="63">
        <v>6000</v>
      </c>
      <c r="Q250" s="64">
        <v>43634</v>
      </c>
      <c r="R250" s="64">
        <v>43641</v>
      </c>
      <c r="S250" s="66"/>
      <c r="T250" s="27"/>
    </row>
    <row r="251" spans="1:20" ht="27" customHeight="1">
      <c r="A251" s="53" t="s">
        <v>656</v>
      </c>
      <c r="B251" s="54"/>
      <c r="C251" s="54"/>
      <c r="D251" s="55" t="s">
        <v>95</v>
      </c>
      <c r="E251" s="56" t="s">
        <v>24</v>
      </c>
      <c r="F251" s="57"/>
      <c r="G251" s="58"/>
      <c r="H251" s="59"/>
      <c r="I251" s="60"/>
      <c r="J251" s="62"/>
      <c r="K251" s="61"/>
      <c r="L251" s="58"/>
      <c r="M251" s="59"/>
      <c r="N251" s="62"/>
      <c r="O251" s="62" t="s">
        <v>96</v>
      </c>
      <c r="P251" s="63">
        <v>614.65</v>
      </c>
      <c r="Q251" s="26">
        <v>43634</v>
      </c>
      <c r="R251" s="26">
        <v>43634</v>
      </c>
      <c r="S251" s="66"/>
      <c r="T251" s="27" t="s">
        <v>657</v>
      </c>
    </row>
    <row r="252" spans="1:19" ht="27" customHeight="1">
      <c r="A252" s="48" t="s">
        <v>664</v>
      </c>
      <c r="B252" s="25"/>
      <c r="C252" s="25"/>
      <c r="D252" s="18" t="s">
        <v>665</v>
      </c>
      <c r="E252" s="56" t="s">
        <v>24</v>
      </c>
      <c r="F252" s="39"/>
      <c r="G252" s="40"/>
      <c r="H252" s="15"/>
      <c r="I252" s="15"/>
      <c r="J252" s="15"/>
      <c r="K252" s="6"/>
      <c r="L252" s="40"/>
      <c r="M252" s="15"/>
      <c r="N252" s="5"/>
      <c r="O252" s="15" t="s">
        <v>119</v>
      </c>
      <c r="P252" s="30">
        <v>285</v>
      </c>
      <c r="Q252" s="26">
        <v>43634</v>
      </c>
      <c r="R252" s="26">
        <v>43634</v>
      </c>
      <c r="S252" s="73"/>
    </row>
    <row r="253" spans="1:19" ht="27" customHeight="1">
      <c r="A253" s="48" t="s">
        <v>666</v>
      </c>
      <c r="B253" s="25"/>
      <c r="C253" s="25"/>
      <c r="D253" s="18" t="s">
        <v>226</v>
      </c>
      <c r="E253" s="56" t="s">
        <v>24</v>
      </c>
      <c r="F253" s="39"/>
      <c r="G253" s="40"/>
      <c r="H253" s="15"/>
      <c r="I253" s="15"/>
      <c r="J253" s="15"/>
      <c r="K253" s="6"/>
      <c r="L253" s="40"/>
      <c r="M253" s="15"/>
      <c r="N253" s="5"/>
      <c r="O253" s="15" t="s">
        <v>165</v>
      </c>
      <c r="P253" s="30">
        <v>210.16</v>
      </c>
      <c r="Q253" s="26">
        <v>43634</v>
      </c>
      <c r="R253" s="26">
        <v>43636</v>
      </c>
      <c r="S253" s="73"/>
    </row>
    <row r="254" spans="1:19" ht="27" customHeight="1">
      <c r="A254" s="48" t="s">
        <v>667</v>
      </c>
      <c r="B254" s="25"/>
      <c r="C254" s="25"/>
      <c r="D254" s="18" t="s">
        <v>668</v>
      </c>
      <c r="E254" s="56" t="s">
        <v>24</v>
      </c>
      <c r="F254" s="39"/>
      <c r="G254" s="40"/>
      <c r="H254" s="15"/>
      <c r="I254" s="15"/>
      <c r="J254" s="15"/>
      <c r="K254" s="6"/>
      <c r="L254" s="40"/>
      <c r="M254" s="15"/>
      <c r="N254" s="15"/>
      <c r="O254" s="15" t="s">
        <v>669</v>
      </c>
      <c r="P254" s="65">
        <v>3500</v>
      </c>
      <c r="Q254" s="26">
        <v>43634</v>
      </c>
      <c r="R254" s="26">
        <v>43664</v>
      </c>
      <c r="S254" s="65">
        <v>3500</v>
      </c>
    </row>
    <row r="255" spans="1:19" ht="27" customHeight="1">
      <c r="A255" s="48" t="s">
        <v>670</v>
      </c>
      <c r="B255" s="25"/>
      <c r="C255" s="25"/>
      <c r="D255" s="18" t="s">
        <v>671</v>
      </c>
      <c r="E255" s="56" t="s">
        <v>24</v>
      </c>
      <c r="F255" s="39"/>
      <c r="G255" s="40"/>
      <c r="H255" s="50"/>
      <c r="I255" s="15"/>
      <c r="J255" s="15"/>
      <c r="K255" s="6"/>
      <c r="L255" s="40"/>
      <c r="M255" s="15"/>
      <c r="N255" s="15"/>
      <c r="O255" s="5" t="s">
        <v>250</v>
      </c>
      <c r="P255" s="30">
        <v>1650</v>
      </c>
      <c r="Q255" s="26">
        <v>43634</v>
      </c>
      <c r="R255" s="26">
        <v>43641</v>
      </c>
      <c r="S255" s="73"/>
    </row>
    <row r="256" spans="1:19" ht="27" customHeight="1">
      <c r="A256" s="48" t="s">
        <v>677</v>
      </c>
      <c r="B256" s="25"/>
      <c r="C256" s="25"/>
      <c r="D256" s="55" t="s">
        <v>82</v>
      </c>
      <c r="E256" s="56" t="s">
        <v>27</v>
      </c>
      <c r="F256" s="57"/>
      <c r="G256" s="58"/>
      <c r="H256" s="59"/>
      <c r="I256" s="60"/>
      <c r="J256" s="60"/>
      <c r="K256" s="61"/>
      <c r="L256" s="58"/>
      <c r="M256" s="59"/>
      <c r="N256" s="62"/>
      <c r="O256" s="60" t="s">
        <v>81</v>
      </c>
      <c r="P256" s="63">
        <v>6000</v>
      </c>
      <c r="Q256" s="64">
        <v>43640</v>
      </c>
      <c r="R256" s="64">
        <v>43648</v>
      </c>
      <c r="S256" s="73"/>
    </row>
    <row r="257" spans="1:20" ht="27" customHeight="1">
      <c r="A257" s="53" t="s">
        <v>678</v>
      </c>
      <c r="B257" s="54"/>
      <c r="C257" s="54"/>
      <c r="D257" s="55" t="s">
        <v>679</v>
      </c>
      <c r="E257" s="56" t="s">
        <v>24</v>
      </c>
      <c r="F257" s="57"/>
      <c r="G257" s="58"/>
      <c r="H257" s="59"/>
      <c r="I257" s="60"/>
      <c r="J257" s="62"/>
      <c r="K257" s="61"/>
      <c r="L257" s="58"/>
      <c r="M257" s="59"/>
      <c r="N257" s="62"/>
      <c r="O257" s="62" t="s">
        <v>145</v>
      </c>
      <c r="P257" s="65">
        <v>221</v>
      </c>
      <c r="Q257" s="26">
        <v>43641</v>
      </c>
      <c r="R257" s="26">
        <v>43641</v>
      </c>
      <c r="S257" s="65">
        <v>221</v>
      </c>
      <c r="T257" s="27" t="s">
        <v>680</v>
      </c>
    </row>
    <row r="258" spans="1:20" ht="27" customHeight="1">
      <c r="A258" s="53" t="s">
        <v>681</v>
      </c>
      <c r="B258" s="54"/>
      <c r="C258" s="54"/>
      <c r="D258" s="55" t="s">
        <v>127</v>
      </c>
      <c r="E258" s="56" t="s">
        <v>24</v>
      </c>
      <c r="F258" s="57"/>
      <c r="G258" s="58"/>
      <c r="H258" s="59"/>
      <c r="I258" s="60"/>
      <c r="J258" s="62"/>
      <c r="K258" s="61"/>
      <c r="L258" s="58"/>
      <c r="M258" s="59"/>
      <c r="N258" s="62"/>
      <c r="O258" s="62" t="s">
        <v>129</v>
      </c>
      <c r="P258" s="65">
        <v>970.27</v>
      </c>
      <c r="Q258" s="26">
        <v>43641</v>
      </c>
      <c r="R258" s="26">
        <v>43641</v>
      </c>
      <c r="S258" s="65">
        <v>970.27</v>
      </c>
      <c r="T258" s="27" t="s">
        <v>682</v>
      </c>
    </row>
    <row r="259" spans="1:20" ht="27" customHeight="1">
      <c r="A259" s="53" t="s">
        <v>683</v>
      </c>
      <c r="B259" s="54"/>
      <c r="C259" s="54"/>
      <c r="D259" s="55" t="s">
        <v>160</v>
      </c>
      <c r="E259" s="56" t="s">
        <v>24</v>
      </c>
      <c r="F259" s="57"/>
      <c r="G259" s="58"/>
      <c r="H259" s="59"/>
      <c r="I259" s="60"/>
      <c r="J259" s="62"/>
      <c r="K259" s="61"/>
      <c r="L259" s="58"/>
      <c r="M259" s="59"/>
      <c r="N259" s="62"/>
      <c r="O259" s="62" t="s">
        <v>224</v>
      </c>
      <c r="P259" s="65">
        <v>700</v>
      </c>
      <c r="Q259" s="26">
        <v>43641</v>
      </c>
      <c r="R259" s="26">
        <v>43641</v>
      </c>
      <c r="S259" s="65">
        <v>700</v>
      </c>
      <c r="T259" s="27" t="s">
        <v>333</v>
      </c>
    </row>
    <row r="260" spans="1:20" ht="27" customHeight="1">
      <c r="A260" s="53" t="s">
        <v>685</v>
      </c>
      <c r="B260" s="54"/>
      <c r="C260" s="54"/>
      <c r="D260" s="55" t="s">
        <v>127</v>
      </c>
      <c r="E260" s="56" t="s">
        <v>24</v>
      </c>
      <c r="F260" s="57"/>
      <c r="G260" s="58"/>
      <c r="H260" s="54"/>
      <c r="I260" s="60"/>
      <c r="J260" s="60"/>
      <c r="K260" s="61"/>
      <c r="L260" s="58"/>
      <c r="M260" s="59"/>
      <c r="N260" s="62"/>
      <c r="O260" s="62" t="s">
        <v>262</v>
      </c>
      <c r="P260" s="65">
        <v>75.06</v>
      </c>
      <c r="Q260" s="26">
        <v>43641</v>
      </c>
      <c r="R260" s="26">
        <v>43641</v>
      </c>
      <c r="S260" s="65">
        <v>75.06</v>
      </c>
      <c r="T260" s="27" t="s">
        <v>686</v>
      </c>
    </row>
    <row r="261" spans="1:20" ht="27" customHeight="1">
      <c r="A261" s="53" t="s">
        <v>690</v>
      </c>
      <c r="B261" s="54"/>
      <c r="C261" s="54"/>
      <c r="D261" s="55" t="s">
        <v>127</v>
      </c>
      <c r="E261" s="56" t="s">
        <v>24</v>
      </c>
      <c r="F261" s="57"/>
      <c r="G261" s="58"/>
      <c r="H261" s="54"/>
      <c r="I261" s="60"/>
      <c r="J261" s="60"/>
      <c r="K261" s="61"/>
      <c r="L261" s="58"/>
      <c r="M261" s="59"/>
      <c r="N261" s="62"/>
      <c r="O261" s="62" t="s">
        <v>128</v>
      </c>
      <c r="P261" s="65">
        <v>196.4</v>
      </c>
      <c r="Q261" s="26">
        <v>43642</v>
      </c>
      <c r="R261" s="26">
        <v>43642</v>
      </c>
      <c r="S261" s="65">
        <v>196.4</v>
      </c>
      <c r="T261" s="27" t="s">
        <v>691</v>
      </c>
    </row>
    <row r="262" spans="1:20" ht="27" customHeight="1">
      <c r="A262" s="53" t="s">
        <v>695</v>
      </c>
      <c r="B262" s="54"/>
      <c r="C262" s="54"/>
      <c r="D262" s="55" t="s">
        <v>148</v>
      </c>
      <c r="E262" s="56" t="s">
        <v>24</v>
      </c>
      <c r="F262" s="57"/>
      <c r="G262" s="58"/>
      <c r="H262" s="59"/>
      <c r="I262" s="60"/>
      <c r="J262" s="60"/>
      <c r="K262" s="61"/>
      <c r="L262" s="58"/>
      <c r="M262" s="59"/>
      <c r="N262" s="62"/>
      <c r="O262" s="62" t="s">
        <v>149</v>
      </c>
      <c r="P262" s="63">
        <v>709.04</v>
      </c>
      <c r="Q262" s="26">
        <v>43643</v>
      </c>
      <c r="R262" s="26">
        <v>43643</v>
      </c>
      <c r="S262" s="66"/>
      <c r="T262" s="27" t="s">
        <v>693</v>
      </c>
    </row>
    <row r="263" spans="1:20" ht="27" customHeight="1">
      <c r="A263" s="53" t="s">
        <v>696</v>
      </c>
      <c r="B263" s="54"/>
      <c r="C263" s="54"/>
      <c r="D263" s="55" t="s">
        <v>697</v>
      </c>
      <c r="E263" s="56" t="s">
        <v>24</v>
      </c>
      <c r="F263" s="57"/>
      <c r="G263" s="58"/>
      <c r="H263" s="77"/>
      <c r="I263" s="60"/>
      <c r="J263" s="60"/>
      <c r="K263" s="61"/>
      <c r="L263" s="58"/>
      <c r="M263" s="59"/>
      <c r="N263" s="62"/>
      <c r="O263" s="62" t="s">
        <v>368</v>
      </c>
      <c r="P263" s="65">
        <v>100</v>
      </c>
      <c r="Q263" s="26">
        <v>43643</v>
      </c>
      <c r="R263" s="26">
        <v>43643</v>
      </c>
      <c r="S263" s="65">
        <v>100</v>
      </c>
      <c r="T263" s="27" t="s">
        <v>698</v>
      </c>
    </row>
    <row r="264" spans="1:20" ht="27" customHeight="1">
      <c r="A264" s="53" t="s">
        <v>699</v>
      </c>
      <c r="B264" s="54"/>
      <c r="C264" s="54"/>
      <c r="D264" s="55" t="s">
        <v>700</v>
      </c>
      <c r="E264" s="56" t="s">
        <v>24</v>
      </c>
      <c r="F264" s="57"/>
      <c r="G264" s="58"/>
      <c r="H264" s="76"/>
      <c r="I264" s="60"/>
      <c r="J264" s="60"/>
      <c r="K264" s="61"/>
      <c r="L264" s="58"/>
      <c r="M264" s="76"/>
      <c r="N264" s="62"/>
      <c r="O264" s="62" t="s">
        <v>701</v>
      </c>
      <c r="P264" s="65">
        <v>858.5</v>
      </c>
      <c r="Q264" s="26">
        <v>43643</v>
      </c>
      <c r="R264" s="26">
        <v>43643</v>
      </c>
      <c r="S264" s="65">
        <v>858.5</v>
      </c>
      <c r="T264" s="29" t="s">
        <v>702</v>
      </c>
    </row>
    <row r="265" spans="1:20" ht="27" customHeight="1">
      <c r="A265" s="53" t="s">
        <v>703</v>
      </c>
      <c r="B265" s="54"/>
      <c r="C265" s="54"/>
      <c r="D265" s="55" t="s">
        <v>671</v>
      </c>
      <c r="E265" s="56" t="s">
        <v>24</v>
      </c>
      <c r="F265" s="57"/>
      <c r="G265" s="58"/>
      <c r="H265" s="54"/>
      <c r="I265" s="60"/>
      <c r="J265" s="62"/>
      <c r="K265" s="61"/>
      <c r="L265" s="58"/>
      <c r="M265" s="54"/>
      <c r="N265" s="62"/>
      <c r="O265" s="62" t="s">
        <v>250</v>
      </c>
      <c r="P265" s="63">
        <v>610</v>
      </c>
      <c r="Q265" s="26">
        <v>43643</v>
      </c>
      <c r="R265" s="26">
        <v>43643</v>
      </c>
      <c r="S265" s="73"/>
      <c r="T265" s="27" t="s">
        <v>704</v>
      </c>
    </row>
    <row r="266" spans="1:20" ht="27" customHeight="1">
      <c r="A266" s="53" t="s">
        <v>705</v>
      </c>
      <c r="B266" s="54"/>
      <c r="C266" s="54"/>
      <c r="D266" s="55" t="s">
        <v>148</v>
      </c>
      <c r="E266" s="56" t="s">
        <v>24</v>
      </c>
      <c r="F266" s="57"/>
      <c r="G266" s="58"/>
      <c r="H266" s="76"/>
      <c r="I266" s="60"/>
      <c r="J266" s="62"/>
      <c r="K266" s="61"/>
      <c r="L266" s="58"/>
      <c r="M266" s="76"/>
      <c r="N266" s="62"/>
      <c r="O266" s="62" t="s">
        <v>169</v>
      </c>
      <c r="P266" s="65">
        <v>434.05</v>
      </c>
      <c r="Q266" s="26">
        <v>43643</v>
      </c>
      <c r="R266" s="26">
        <v>43643</v>
      </c>
      <c r="S266" s="65">
        <v>434.05</v>
      </c>
      <c r="T266" s="27" t="s">
        <v>706</v>
      </c>
    </row>
    <row r="267" spans="1:20" ht="27" customHeight="1">
      <c r="A267" s="53" t="s">
        <v>707</v>
      </c>
      <c r="B267" s="54"/>
      <c r="C267" s="54"/>
      <c r="D267" s="55" t="s">
        <v>77</v>
      </c>
      <c r="E267" s="56" t="s">
        <v>24</v>
      </c>
      <c r="F267" s="57"/>
      <c r="G267" s="58"/>
      <c r="H267" s="76"/>
      <c r="I267" s="60"/>
      <c r="J267" s="62"/>
      <c r="K267" s="61"/>
      <c r="L267" s="58"/>
      <c r="M267" s="76"/>
      <c r="N267" s="62"/>
      <c r="O267" s="62" t="s">
        <v>78</v>
      </c>
      <c r="P267" s="65">
        <v>603.75</v>
      </c>
      <c r="Q267" s="26">
        <v>43644</v>
      </c>
      <c r="R267" s="26">
        <v>43644</v>
      </c>
      <c r="S267" s="65">
        <v>603.75</v>
      </c>
      <c r="T267" s="29" t="s">
        <v>708</v>
      </c>
    </row>
    <row r="268" spans="1:20" ht="27" customHeight="1">
      <c r="A268" s="53" t="s">
        <v>709</v>
      </c>
      <c r="B268" s="54"/>
      <c r="C268" s="54"/>
      <c r="D268" s="55" t="s">
        <v>160</v>
      </c>
      <c r="E268" s="56" t="s">
        <v>24</v>
      </c>
      <c r="F268" s="57"/>
      <c r="G268" s="58"/>
      <c r="H268" s="76"/>
      <c r="I268" s="60"/>
      <c r="J268" s="62"/>
      <c r="K268" s="61"/>
      <c r="L268" s="58"/>
      <c r="M268" s="76"/>
      <c r="N268" s="62"/>
      <c r="O268" s="62" t="s">
        <v>129</v>
      </c>
      <c r="P268" s="65">
        <v>474.96</v>
      </c>
      <c r="Q268" s="26">
        <v>43644</v>
      </c>
      <c r="R268" s="26">
        <v>43644</v>
      </c>
      <c r="S268" s="65">
        <v>474.96</v>
      </c>
      <c r="T268" s="27" t="s">
        <v>710</v>
      </c>
    </row>
    <row r="269" spans="1:20" ht="27" customHeight="1">
      <c r="A269" s="53" t="s">
        <v>711</v>
      </c>
      <c r="B269" s="54"/>
      <c r="C269" s="54"/>
      <c r="D269" s="55" t="s">
        <v>132</v>
      </c>
      <c r="E269" s="56" t="s">
        <v>24</v>
      </c>
      <c r="F269" s="57"/>
      <c r="G269" s="58"/>
      <c r="H269" s="76"/>
      <c r="I269" s="60"/>
      <c r="J269" s="62"/>
      <c r="K269" s="61"/>
      <c r="L269" s="58"/>
      <c r="M269" s="76"/>
      <c r="N269" s="62"/>
      <c r="O269" s="62" t="s">
        <v>133</v>
      </c>
      <c r="P269" s="65">
        <v>1631.7</v>
      </c>
      <c r="Q269" s="26">
        <v>43644</v>
      </c>
      <c r="R269" s="26">
        <v>43644</v>
      </c>
      <c r="S269" s="65">
        <v>1631.7</v>
      </c>
      <c r="T269" s="27" t="s">
        <v>712</v>
      </c>
    </row>
    <row r="270" spans="1:20" ht="27" customHeight="1">
      <c r="A270" s="53" t="s">
        <v>713</v>
      </c>
      <c r="B270" s="54"/>
      <c r="C270" s="54"/>
      <c r="D270" s="55" t="s">
        <v>127</v>
      </c>
      <c r="E270" s="56" t="s">
        <v>24</v>
      </c>
      <c r="F270" s="57"/>
      <c r="G270" s="58"/>
      <c r="H270" s="76"/>
      <c r="I270" s="60"/>
      <c r="J270" s="62"/>
      <c r="K270" s="61"/>
      <c r="L270" s="58"/>
      <c r="M270" s="76"/>
      <c r="N270" s="62"/>
      <c r="O270" s="62" t="s">
        <v>163</v>
      </c>
      <c r="P270" s="65">
        <v>1687.86</v>
      </c>
      <c r="Q270" s="26">
        <v>43644</v>
      </c>
      <c r="R270" s="26">
        <v>43644</v>
      </c>
      <c r="S270" s="65">
        <v>1687.86</v>
      </c>
      <c r="T270" s="27" t="s">
        <v>714</v>
      </c>
    </row>
    <row r="271" spans="1:20" ht="27" customHeight="1">
      <c r="A271" s="53" t="s">
        <v>715</v>
      </c>
      <c r="B271" s="54"/>
      <c r="C271" s="54"/>
      <c r="D271" s="55" t="s">
        <v>160</v>
      </c>
      <c r="E271" s="56" t="s">
        <v>24</v>
      </c>
      <c r="F271" s="57"/>
      <c r="G271" s="58"/>
      <c r="H271" s="76"/>
      <c r="I271" s="60"/>
      <c r="J271" s="62"/>
      <c r="K271" s="61"/>
      <c r="L271" s="58"/>
      <c r="M271" s="76"/>
      <c r="N271" s="62"/>
      <c r="O271" s="62" t="s">
        <v>512</v>
      </c>
      <c r="P271" s="65">
        <v>1511.4</v>
      </c>
      <c r="Q271" s="26">
        <v>43644</v>
      </c>
      <c r="R271" s="26">
        <v>43644</v>
      </c>
      <c r="S271" s="65">
        <v>1511.4</v>
      </c>
      <c r="T271" s="27" t="s">
        <v>716</v>
      </c>
    </row>
    <row r="272" spans="1:20" ht="27" customHeight="1">
      <c r="A272" s="53" t="s">
        <v>803</v>
      </c>
      <c r="B272" s="54"/>
      <c r="C272" s="54"/>
      <c r="D272" s="55" t="s">
        <v>804</v>
      </c>
      <c r="E272" s="56" t="s">
        <v>24</v>
      </c>
      <c r="F272" s="57"/>
      <c r="G272" s="58"/>
      <c r="H272" s="76"/>
      <c r="I272" s="60"/>
      <c r="J272" s="62"/>
      <c r="K272" s="61"/>
      <c r="L272" s="58"/>
      <c r="M272" s="76"/>
      <c r="N272" s="62"/>
      <c r="O272" s="62" t="s">
        <v>78</v>
      </c>
      <c r="P272" s="63">
        <v>520</v>
      </c>
      <c r="Q272" s="26">
        <v>43644</v>
      </c>
      <c r="R272" s="64">
        <v>43646</v>
      </c>
      <c r="S272" s="66"/>
      <c r="T272" s="27"/>
    </row>
    <row r="273" spans="1:20" ht="27" customHeight="1">
      <c r="A273" s="53" t="s">
        <v>717</v>
      </c>
      <c r="B273" s="54"/>
      <c r="C273" s="54"/>
      <c r="D273" s="55" t="s">
        <v>160</v>
      </c>
      <c r="E273" s="56" t="s">
        <v>24</v>
      </c>
      <c r="F273" s="57"/>
      <c r="G273" s="58"/>
      <c r="H273" s="76"/>
      <c r="I273" s="60"/>
      <c r="J273" s="62"/>
      <c r="K273" s="61"/>
      <c r="L273" s="58"/>
      <c r="M273" s="76"/>
      <c r="N273" s="62"/>
      <c r="O273" s="62" t="s">
        <v>128</v>
      </c>
      <c r="P273" s="65">
        <v>598.65</v>
      </c>
      <c r="Q273" s="26">
        <v>43644</v>
      </c>
      <c r="R273" s="26">
        <v>43644</v>
      </c>
      <c r="S273" s="65">
        <v>598.65</v>
      </c>
      <c r="T273" s="27" t="s">
        <v>718</v>
      </c>
    </row>
    <row r="274" spans="1:20" ht="27" customHeight="1">
      <c r="A274" s="53" t="s">
        <v>719</v>
      </c>
      <c r="B274" s="54"/>
      <c r="C274" s="54"/>
      <c r="D274" s="55" t="s">
        <v>160</v>
      </c>
      <c r="E274" s="56" t="s">
        <v>24</v>
      </c>
      <c r="F274" s="57"/>
      <c r="G274" s="58"/>
      <c r="H274" s="54"/>
      <c r="I274" s="60"/>
      <c r="J274" s="62"/>
      <c r="K274" s="61"/>
      <c r="L274" s="58"/>
      <c r="M274" s="76"/>
      <c r="N274" s="62"/>
      <c r="O274" s="62" t="s">
        <v>337</v>
      </c>
      <c r="P274" s="65">
        <v>110</v>
      </c>
      <c r="Q274" s="26">
        <v>43644</v>
      </c>
      <c r="R274" s="26">
        <v>43644</v>
      </c>
      <c r="S274" s="65">
        <v>110</v>
      </c>
      <c r="T274" s="27" t="s">
        <v>720</v>
      </c>
    </row>
    <row r="275" spans="1:20" ht="27" customHeight="1">
      <c r="A275" s="53" t="s">
        <v>805</v>
      </c>
      <c r="B275" s="54"/>
      <c r="C275" s="54"/>
      <c r="D275" s="55" t="s">
        <v>226</v>
      </c>
      <c r="E275" s="56" t="s">
        <v>24</v>
      </c>
      <c r="F275" s="57"/>
      <c r="G275" s="58"/>
      <c r="H275" s="54"/>
      <c r="I275" s="60"/>
      <c r="J275" s="62"/>
      <c r="K275" s="61"/>
      <c r="L275" s="58"/>
      <c r="M275" s="76"/>
      <c r="N275" s="62"/>
      <c r="O275" s="62" t="s">
        <v>104</v>
      </c>
      <c r="P275" s="63">
        <v>78.64</v>
      </c>
      <c r="Q275" s="26">
        <v>43644</v>
      </c>
      <c r="R275" s="26">
        <v>43644</v>
      </c>
      <c r="S275" s="66"/>
      <c r="T275" s="27"/>
    </row>
    <row r="276" spans="1:20" ht="27" customHeight="1">
      <c r="A276" s="53" t="s">
        <v>721</v>
      </c>
      <c r="B276" s="54"/>
      <c r="C276" s="54"/>
      <c r="D276" s="55" t="s">
        <v>595</v>
      </c>
      <c r="E276" s="56" t="s">
        <v>24</v>
      </c>
      <c r="F276" s="57"/>
      <c r="G276" s="58"/>
      <c r="H276" s="54"/>
      <c r="I276" s="60"/>
      <c r="J276" s="62"/>
      <c r="K276" s="61"/>
      <c r="L276" s="58"/>
      <c r="M276" s="76"/>
      <c r="N276" s="62"/>
      <c r="O276" s="62" t="s">
        <v>596</v>
      </c>
      <c r="P276" s="65">
        <v>130</v>
      </c>
      <c r="Q276" s="26">
        <v>43644</v>
      </c>
      <c r="R276" s="26">
        <v>43644</v>
      </c>
      <c r="S276" s="65">
        <v>130</v>
      </c>
      <c r="T276" s="29" t="s">
        <v>722</v>
      </c>
    </row>
    <row r="277" spans="1:22" ht="27" customHeight="1">
      <c r="A277" s="72" t="s">
        <v>723</v>
      </c>
      <c r="B277" s="54"/>
      <c r="C277" s="54"/>
      <c r="D277" s="55" t="s">
        <v>74</v>
      </c>
      <c r="E277" s="56" t="s">
        <v>24</v>
      </c>
      <c r="F277" s="57"/>
      <c r="G277" s="58"/>
      <c r="H277" s="54"/>
      <c r="I277" s="60"/>
      <c r="J277" s="62"/>
      <c r="K277" s="61"/>
      <c r="L277" s="58"/>
      <c r="M277" s="76"/>
      <c r="N277" s="62"/>
      <c r="O277" s="62" t="s">
        <v>724</v>
      </c>
      <c r="P277" s="65">
        <v>430</v>
      </c>
      <c r="Q277" s="26">
        <v>43644</v>
      </c>
      <c r="R277" s="26">
        <v>43644</v>
      </c>
      <c r="S277" s="65">
        <v>430</v>
      </c>
      <c r="T277" s="27" t="s">
        <v>725</v>
      </c>
      <c r="U277" s="101" t="s">
        <v>429</v>
      </c>
      <c r="V277" s="101"/>
    </row>
    <row r="278" spans="1:20" ht="27" customHeight="1">
      <c r="A278" s="48"/>
      <c r="B278" s="25"/>
      <c r="C278" s="25"/>
      <c r="D278" s="18"/>
      <c r="E278" s="28"/>
      <c r="F278" s="39"/>
      <c r="G278" s="40"/>
      <c r="H278" s="33"/>
      <c r="I278" s="15"/>
      <c r="J278" s="15"/>
      <c r="K278" s="6"/>
      <c r="L278" s="40"/>
      <c r="M278" s="33"/>
      <c r="N278" s="5"/>
      <c r="O278" s="5"/>
      <c r="P278" s="30"/>
      <c r="Q278" s="26"/>
      <c r="R278" s="26"/>
      <c r="S278" s="46"/>
      <c r="T278" s="27"/>
    </row>
    <row r="279" spans="1:24" s="29" customFormat="1" ht="27" customHeight="1">
      <c r="A279" s="48"/>
      <c r="B279" s="25"/>
      <c r="C279" s="25"/>
      <c r="D279" s="18"/>
      <c r="E279" s="28"/>
      <c r="F279" s="39"/>
      <c r="G279" s="40"/>
      <c r="H279" s="25"/>
      <c r="I279" s="15"/>
      <c r="J279" s="15"/>
      <c r="K279" s="6"/>
      <c r="L279" s="40"/>
      <c r="M279" s="25"/>
      <c r="N279" s="5"/>
      <c r="O279" s="15"/>
      <c r="P279" s="30"/>
      <c r="Q279" s="26"/>
      <c r="R279" s="26"/>
      <c r="S279" s="46"/>
      <c r="U279"/>
      <c r="V279"/>
      <c r="W279"/>
      <c r="X279"/>
    </row>
    <row r="280" spans="1:24" s="29" customFormat="1" ht="27" customHeight="1">
      <c r="A280" s="48"/>
      <c r="B280" s="25"/>
      <c r="C280" s="25"/>
      <c r="D280" s="18"/>
      <c r="E280" s="28"/>
      <c r="F280" s="39"/>
      <c r="G280" s="40"/>
      <c r="H280" s="33"/>
      <c r="I280" s="15"/>
      <c r="J280" s="15"/>
      <c r="K280" s="6"/>
      <c r="L280" s="40"/>
      <c r="M280" s="33"/>
      <c r="N280" s="5"/>
      <c r="O280" s="15"/>
      <c r="P280" s="30"/>
      <c r="Q280" s="26"/>
      <c r="R280" s="26"/>
      <c r="S280" s="46"/>
      <c r="T280" s="27"/>
      <c r="U280"/>
      <c r="V280"/>
      <c r="W280"/>
      <c r="X280"/>
    </row>
    <row r="281" spans="1:24" s="29" customFormat="1" ht="27" customHeight="1">
      <c r="A281" s="48"/>
      <c r="B281" s="25"/>
      <c r="C281" s="25"/>
      <c r="D281" s="18"/>
      <c r="E281" s="28"/>
      <c r="F281" s="39"/>
      <c r="G281" s="40"/>
      <c r="H281" s="15"/>
      <c r="I281" s="15"/>
      <c r="J281" s="15"/>
      <c r="K281" s="6"/>
      <c r="L281" s="40"/>
      <c r="M281" s="25"/>
      <c r="N281" s="5"/>
      <c r="O281" s="5"/>
      <c r="P281" s="30"/>
      <c r="Q281" s="26"/>
      <c r="R281" s="26"/>
      <c r="S281" s="46"/>
      <c r="T281" s="27"/>
      <c r="U281"/>
      <c r="V281"/>
      <c r="W281"/>
      <c r="X281"/>
    </row>
    <row r="282" spans="1:24" s="29" customFormat="1" ht="27" customHeight="1">
      <c r="A282" s="48"/>
      <c r="B282" s="25"/>
      <c r="C282" s="25"/>
      <c r="D282" s="18"/>
      <c r="E282" s="28"/>
      <c r="F282" s="39"/>
      <c r="G282" s="40"/>
      <c r="H282" s="15"/>
      <c r="I282" s="15"/>
      <c r="J282" s="15"/>
      <c r="K282" s="6"/>
      <c r="L282" s="40"/>
      <c r="M282" s="25"/>
      <c r="N282" s="5"/>
      <c r="O282" s="5"/>
      <c r="P282" s="30"/>
      <c r="Q282" s="26"/>
      <c r="R282" s="26"/>
      <c r="S282" s="46"/>
      <c r="U282"/>
      <c r="V282"/>
      <c r="W282"/>
      <c r="X282"/>
    </row>
    <row r="283" spans="1:24" s="29" customFormat="1" ht="27" customHeight="1">
      <c r="A283" s="48"/>
      <c r="B283" s="25"/>
      <c r="C283" s="25"/>
      <c r="D283" s="18"/>
      <c r="E283" s="28"/>
      <c r="F283" s="39"/>
      <c r="G283" s="40"/>
      <c r="H283" s="15"/>
      <c r="I283" s="15"/>
      <c r="J283" s="15"/>
      <c r="K283" s="6"/>
      <c r="L283" s="40"/>
      <c r="M283" s="25"/>
      <c r="N283" s="5"/>
      <c r="O283" s="5"/>
      <c r="P283" s="30"/>
      <c r="Q283" s="26"/>
      <c r="R283" s="26"/>
      <c r="S283" s="46"/>
      <c r="U283"/>
      <c r="V283"/>
      <c r="W283"/>
      <c r="X283"/>
    </row>
    <row r="284" spans="1:24" s="29" customFormat="1" ht="27" customHeight="1">
      <c r="A284" s="48"/>
      <c r="B284" s="25"/>
      <c r="C284" s="25"/>
      <c r="D284" s="18"/>
      <c r="E284" s="28"/>
      <c r="F284" s="39"/>
      <c r="G284" s="40"/>
      <c r="H284" s="15"/>
      <c r="I284" s="15"/>
      <c r="J284" s="5"/>
      <c r="K284" s="6"/>
      <c r="L284" s="40"/>
      <c r="M284" s="25"/>
      <c r="N284" s="5"/>
      <c r="O284" s="5"/>
      <c r="P284" s="30"/>
      <c r="Q284" s="26"/>
      <c r="R284" s="26"/>
      <c r="S284" s="46"/>
      <c r="U284"/>
      <c r="V284"/>
      <c r="W284"/>
      <c r="X284"/>
    </row>
    <row r="285" spans="1:24" s="29" customFormat="1" ht="27" customHeight="1">
      <c r="A285" s="48"/>
      <c r="B285" s="25"/>
      <c r="C285" s="25"/>
      <c r="D285" s="18"/>
      <c r="E285" s="28"/>
      <c r="F285" s="39"/>
      <c r="G285" s="40"/>
      <c r="H285" s="32"/>
      <c r="I285" s="15"/>
      <c r="J285" s="15"/>
      <c r="K285" s="6"/>
      <c r="L285" s="40"/>
      <c r="M285" s="32"/>
      <c r="N285" s="5"/>
      <c r="O285" s="15"/>
      <c r="P285" s="30"/>
      <c r="Q285" s="26"/>
      <c r="R285" s="26"/>
      <c r="S285" s="46"/>
      <c r="U285"/>
      <c r="V285"/>
      <c r="W285"/>
      <c r="X285"/>
    </row>
    <row r="286" spans="1:24" s="29" customFormat="1" ht="27" customHeight="1">
      <c r="A286" s="48"/>
      <c r="B286" s="25"/>
      <c r="C286" s="25"/>
      <c r="D286" s="18"/>
      <c r="E286" s="28"/>
      <c r="F286" s="39"/>
      <c r="G286" s="40"/>
      <c r="H286" s="15"/>
      <c r="I286" s="15"/>
      <c r="J286" s="15"/>
      <c r="K286" s="6"/>
      <c r="L286" s="40"/>
      <c r="M286" s="33"/>
      <c r="N286" s="5"/>
      <c r="O286" s="5"/>
      <c r="P286" s="30"/>
      <c r="Q286" s="26"/>
      <c r="R286" s="26"/>
      <c r="S286" s="46"/>
      <c r="U286"/>
      <c r="V286"/>
      <c r="W286"/>
      <c r="X286"/>
    </row>
    <row r="287" spans="1:24" s="29" customFormat="1" ht="27" customHeight="1">
      <c r="A287" s="48"/>
      <c r="B287" s="25"/>
      <c r="C287" s="25"/>
      <c r="D287" s="18"/>
      <c r="E287" s="28"/>
      <c r="F287" s="39"/>
      <c r="G287" s="40"/>
      <c r="H287" s="15"/>
      <c r="I287" s="15"/>
      <c r="J287" s="15"/>
      <c r="K287" s="6"/>
      <c r="L287" s="40"/>
      <c r="M287" s="33"/>
      <c r="N287" s="5"/>
      <c r="O287" s="5"/>
      <c r="P287" s="30"/>
      <c r="Q287" s="26"/>
      <c r="R287" s="26"/>
      <c r="S287" s="46"/>
      <c r="U287"/>
      <c r="V287"/>
      <c r="W287"/>
      <c r="X287"/>
    </row>
    <row r="288" spans="1:24" s="29" customFormat="1" ht="27" customHeight="1">
      <c r="A288" s="48"/>
      <c r="B288" s="25"/>
      <c r="C288" s="25"/>
      <c r="D288" s="18"/>
      <c r="E288" s="28"/>
      <c r="F288" s="39"/>
      <c r="G288" s="40"/>
      <c r="H288" s="15"/>
      <c r="I288" s="15"/>
      <c r="J288" s="15"/>
      <c r="K288" s="6"/>
      <c r="L288" s="40"/>
      <c r="M288" s="25"/>
      <c r="N288" s="5"/>
      <c r="O288" s="5"/>
      <c r="P288" s="30"/>
      <c r="Q288" s="26"/>
      <c r="R288" s="26"/>
      <c r="S288" s="46"/>
      <c r="U288"/>
      <c r="V288"/>
      <c r="W288"/>
      <c r="X288"/>
    </row>
    <row r="289" spans="1:24" s="29" customFormat="1" ht="27" customHeight="1">
      <c r="A289" s="48"/>
      <c r="B289" s="25"/>
      <c r="C289" s="25"/>
      <c r="D289" s="18"/>
      <c r="E289" s="28"/>
      <c r="F289" s="39"/>
      <c r="G289" s="40"/>
      <c r="H289" s="15"/>
      <c r="I289" s="15"/>
      <c r="J289" s="15"/>
      <c r="K289" s="6"/>
      <c r="L289" s="40"/>
      <c r="M289" s="33"/>
      <c r="N289" s="5"/>
      <c r="O289" s="5"/>
      <c r="P289" s="30"/>
      <c r="Q289" s="26"/>
      <c r="R289" s="26"/>
      <c r="S289" s="46"/>
      <c r="U289"/>
      <c r="V289"/>
      <c r="W289"/>
      <c r="X289"/>
    </row>
    <row r="290" spans="1:24" s="29" customFormat="1" ht="27" customHeight="1">
      <c r="A290" s="48"/>
      <c r="B290" s="25"/>
      <c r="C290" s="25"/>
      <c r="D290" s="18"/>
      <c r="E290" s="28"/>
      <c r="F290" s="39"/>
      <c r="G290" s="40"/>
      <c r="H290" s="15"/>
      <c r="I290" s="15"/>
      <c r="J290" s="15"/>
      <c r="K290" s="6"/>
      <c r="L290" s="40"/>
      <c r="M290" s="25"/>
      <c r="N290" s="5"/>
      <c r="O290" s="5"/>
      <c r="P290" s="30"/>
      <c r="Q290" s="26"/>
      <c r="R290" s="26"/>
      <c r="S290" s="46"/>
      <c r="U290"/>
      <c r="V290"/>
      <c r="W290"/>
      <c r="X290"/>
    </row>
    <row r="291" spans="1:24" s="29" customFormat="1" ht="27" customHeight="1">
      <c r="A291" s="48"/>
      <c r="B291" s="25"/>
      <c r="C291" s="25"/>
      <c r="D291" s="18"/>
      <c r="E291" s="28"/>
      <c r="F291" s="39"/>
      <c r="G291" s="40"/>
      <c r="H291" s="15"/>
      <c r="I291" s="15"/>
      <c r="J291" s="15"/>
      <c r="K291" s="6"/>
      <c r="L291" s="40"/>
      <c r="M291" s="33"/>
      <c r="N291" s="5"/>
      <c r="O291" s="5"/>
      <c r="P291" s="30"/>
      <c r="Q291" s="26"/>
      <c r="R291" s="26"/>
      <c r="S291" s="46"/>
      <c r="U291"/>
      <c r="V291"/>
      <c r="W291"/>
      <c r="X291"/>
    </row>
    <row r="292" spans="1:24" s="29" customFormat="1" ht="27" customHeight="1">
      <c r="A292" s="48"/>
      <c r="B292" s="25"/>
      <c r="C292" s="25"/>
      <c r="D292" s="18"/>
      <c r="E292" s="28"/>
      <c r="F292" s="39"/>
      <c r="G292" s="40"/>
      <c r="H292" s="15"/>
      <c r="I292" s="15"/>
      <c r="J292" s="15"/>
      <c r="K292" s="6"/>
      <c r="L292" s="40"/>
      <c r="M292" s="33"/>
      <c r="N292" s="5"/>
      <c r="O292" s="5"/>
      <c r="P292" s="30"/>
      <c r="Q292" s="26"/>
      <c r="R292" s="26"/>
      <c r="S292" s="46"/>
      <c r="U292"/>
      <c r="V292"/>
      <c r="W292"/>
      <c r="X292"/>
    </row>
    <row r="293" spans="1:24" s="29" customFormat="1" ht="27" customHeight="1">
      <c r="A293" s="48"/>
      <c r="B293" s="25"/>
      <c r="C293" s="25"/>
      <c r="D293" s="18"/>
      <c r="E293" s="28"/>
      <c r="F293" s="39"/>
      <c r="G293" s="40"/>
      <c r="H293" s="15"/>
      <c r="I293" s="15"/>
      <c r="J293" s="15"/>
      <c r="K293" s="6"/>
      <c r="L293" s="40"/>
      <c r="M293" s="25"/>
      <c r="N293" s="5"/>
      <c r="O293" s="5"/>
      <c r="P293" s="30"/>
      <c r="Q293" s="26"/>
      <c r="R293" s="26"/>
      <c r="S293" s="46"/>
      <c r="U293"/>
      <c r="V293"/>
      <c r="W293"/>
      <c r="X293"/>
    </row>
    <row r="294" spans="1:24" s="29" customFormat="1" ht="27" customHeight="1">
      <c r="A294" s="48"/>
      <c r="B294" s="25"/>
      <c r="C294" s="25"/>
      <c r="D294" s="18"/>
      <c r="E294" s="28"/>
      <c r="F294" s="39"/>
      <c r="G294" s="40"/>
      <c r="H294" s="15"/>
      <c r="I294" s="15"/>
      <c r="J294" s="15"/>
      <c r="K294" s="6"/>
      <c r="L294" s="40"/>
      <c r="M294" s="33"/>
      <c r="N294" s="5"/>
      <c r="O294" s="5"/>
      <c r="P294" s="30"/>
      <c r="Q294" s="26"/>
      <c r="R294" s="26"/>
      <c r="S294" s="46"/>
      <c r="U294"/>
      <c r="V294"/>
      <c r="W294"/>
      <c r="X294"/>
    </row>
    <row r="295" spans="1:24" s="29" customFormat="1" ht="27" customHeight="1">
      <c r="A295" s="48"/>
      <c r="B295" s="25"/>
      <c r="C295" s="25"/>
      <c r="D295" s="18"/>
      <c r="E295" s="28"/>
      <c r="F295" s="39"/>
      <c r="G295" s="40"/>
      <c r="H295" s="15"/>
      <c r="I295" s="15"/>
      <c r="J295" s="15"/>
      <c r="K295" s="6"/>
      <c r="L295" s="40"/>
      <c r="M295" s="25"/>
      <c r="N295" s="5"/>
      <c r="O295" s="5"/>
      <c r="P295" s="30"/>
      <c r="Q295" s="26"/>
      <c r="R295" s="26"/>
      <c r="S295" s="46"/>
      <c r="U295"/>
      <c r="V295"/>
      <c r="W295"/>
      <c r="X295"/>
    </row>
    <row r="296" spans="1:24" s="29" customFormat="1" ht="27" customHeight="1">
      <c r="A296" s="48"/>
      <c r="B296" s="25"/>
      <c r="C296" s="25"/>
      <c r="D296" s="18"/>
      <c r="E296" s="28"/>
      <c r="F296" s="39"/>
      <c r="G296" s="40"/>
      <c r="H296" s="32"/>
      <c r="I296" s="15"/>
      <c r="J296" s="15"/>
      <c r="K296" s="6"/>
      <c r="L296" s="40"/>
      <c r="M296" s="32"/>
      <c r="N296" s="5"/>
      <c r="O296" s="15"/>
      <c r="P296" s="30"/>
      <c r="Q296" s="26"/>
      <c r="R296" s="26"/>
      <c r="S296" s="46"/>
      <c r="U296"/>
      <c r="V296"/>
      <c r="W296"/>
      <c r="X296"/>
    </row>
    <row r="297" spans="1:24" s="29" customFormat="1" ht="27" customHeight="1">
      <c r="A297" s="48"/>
      <c r="B297" s="25"/>
      <c r="C297" s="25"/>
      <c r="D297" s="18"/>
      <c r="E297" s="28"/>
      <c r="F297" s="39"/>
      <c r="G297" s="40"/>
      <c r="H297" s="15"/>
      <c r="I297" s="15"/>
      <c r="J297" s="15"/>
      <c r="K297" s="6"/>
      <c r="L297" s="40"/>
      <c r="M297" s="31"/>
      <c r="N297" s="5"/>
      <c r="O297" s="15"/>
      <c r="P297" s="30"/>
      <c r="Q297" s="26"/>
      <c r="R297" s="26"/>
      <c r="S297" s="46"/>
      <c r="U297"/>
      <c r="V297"/>
      <c r="W297"/>
      <c r="X297"/>
    </row>
    <row r="298" spans="1:24" s="29" customFormat="1" ht="27" customHeight="1">
      <c r="A298" s="48"/>
      <c r="B298" s="25"/>
      <c r="C298" s="25"/>
      <c r="D298" s="18"/>
      <c r="E298" s="28"/>
      <c r="F298" s="39"/>
      <c r="G298" s="40"/>
      <c r="H298" s="15"/>
      <c r="I298" s="15"/>
      <c r="J298" s="15"/>
      <c r="K298" s="6"/>
      <c r="L298" s="40"/>
      <c r="M298" s="25"/>
      <c r="N298" s="5"/>
      <c r="O298" s="5"/>
      <c r="P298" s="30"/>
      <c r="Q298" s="26"/>
      <c r="R298" s="26"/>
      <c r="S298" s="46"/>
      <c r="U298"/>
      <c r="V298"/>
      <c r="W298"/>
      <c r="X298"/>
    </row>
    <row r="299" spans="1:24" s="29" customFormat="1" ht="27" customHeight="1">
      <c r="A299" s="48"/>
      <c r="B299" s="25"/>
      <c r="C299" s="25"/>
      <c r="D299" s="18"/>
      <c r="E299" s="28"/>
      <c r="F299" s="39"/>
      <c r="G299" s="40"/>
      <c r="H299" s="33"/>
      <c r="I299" s="15"/>
      <c r="J299" s="5"/>
      <c r="K299" s="6"/>
      <c r="L299" s="40"/>
      <c r="M299" s="33"/>
      <c r="N299" s="5"/>
      <c r="O299" s="5"/>
      <c r="P299" s="30"/>
      <c r="Q299" s="26"/>
      <c r="R299" s="26"/>
      <c r="S299" s="46"/>
      <c r="T299" s="27"/>
      <c r="U299"/>
      <c r="V299"/>
      <c r="W299"/>
      <c r="X299"/>
    </row>
    <row r="300" spans="1:24" s="29" customFormat="1" ht="27" customHeight="1">
      <c r="A300" s="48"/>
      <c r="B300" s="25"/>
      <c r="C300" s="25"/>
      <c r="D300" s="18"/>
      <c r="E300" s="28"/>
      <c r="F300" s="39"/>
      <c r="G300" s="40"/>
      <c r="H300" s="15"/>
      <c r="I300" s="15"/>
      <c r="J300" s="15"/>
      <c r="K300" s="6"/>
      <c r="L300" s="40"/>
      <c r="M300" s="25"/>
      <c r="N300" s="5"/>
      <c r="O300" s="5"/>
      <c r="P300" s="30"/>
      <c r="Q300" s="26"/>
      <c r="R300" s="26"/>
      <c r="S300" s="46"/>
      <c r="U300"/>
      <c r="V300"/>
      <c r="W300"/>
      <c r="X300"/>
    </row>
    <row r="301" spans="1:24" s="29" customFormat="1" ht="27" customHeight="1">
      <c r="A301" s="48"/>
      <c r="B301" s="25"/>
      <c r="C301" s="25"/>
      <c r="D301" s="18"/>
      <c r="E301" s="28"/>
      <c r="F301" s="39"/>
      <c r="G301" s="40"/>
      <c r="H301" s="15"/>
      <c r="I301" s="15"/>
      <c r="J301" s="15"/>
      <c r="K301" s="6"/>
      <c r="L301" s="40"/>
      <c r="M301" s="25"/>
      <c r="N301" s="5"/>
      <c r="O301" s="5"/>
      <c r="P301" s="30"/>
      <c r="Q301" s="26"/>
      <c r="R301" s="26"/>
      <c r="S301" s="46"/>
      <c r="U301"/>
      <c r="V301"/>
      <c r="W301"/>
      <c r="X301"/>
    </row>
    <row r="302" spans="1:24" s="29" customFormat="1" ht="27" customHeight="1">
      <c r="A302" s="48"/>
      <c r="B302" s="25"/>
      <c r="C302" s="25"/>
      <c r="D302" s="18"/>
      <c r="E302" s="28"/>
      <c r="F302" s="39"/>
      <c r="G302" s="40"/>
      <c r="H302" s="15"/>
      <c r="I302" s="15"/>
      <c r="J302" s="15"/>
      <c r="K302" s="6"/>
      <c r="L302" s="40"/>
      <c r="M302" s="25"/>
      <c r="N302" s="5"/>
      <c r="O302" s="5"/>
      <c r="P302" s="30"/>
      <c r="Q302" s="26"/>
      <c r="R302" s="26"/>
      <c r="S302" s="46"/>
      <c r="U302"/>
      <c r="V302"/>
      <c r="W302"/>
      <c r="X302"/>
    </row>
    <row r="303" spans="1:24" s="29" customFormat="1" ht="27" customHeight="1">
      <c r="A303" s="48"/>
      <c r="B303" s="25"/>
      <c r="C303" s="25"/>
      <c r="D303" s="18"/>
      <c r="E303" s="28"/>
      <c r="F303" s="39"/>
      <c r="G303" s="40"/>
      <c r="H303" s="15"/>
      <c r="I303" s="15"/>
      <c r="J303" s="15"/>
      <c r="K303" s="6"/>
      <c r="L303" s="40"/>
      <c r="M303" s="33"/>
      <c r="N303" s="5"/>
      <c r="O303" s="5"/>
      <c r="P303" s="30"/>
      <c r="Q303" s="26"/>
      <c r="R303" s="26"/>
      <c r="S303" s="46"/>
      <c r="U303"/>
      <c r="V303"/>
      <c r="W303"/>
      <c r="X303"/>
    </row>
    <row r="304" spans="1:24" s="29" customFormat="1" ht="27" customHeight="1">
      <c r="A304" s="48"/>
      <c r="B304" s="25"/>
      <c r="C304" s="25"/>
      <c r="D304" s="18"/>
      <c r="E304" s="28"/>
      <c r="F304" s="39"/>
      <c r="G304" s="40"/>
      <c r="H304" s="15"/>
      <c r="I304" s="15"/>
      <c r="J304" s="15"/>
      <c r="K304" s="6"/>
      <c r="L304" s="40"/>
      <c r="M304" s="33"/>
      <c r="N304" s="5"/>
      <c r="O304" s="5"/>
      <c r="P304" s="30"/>
      <c r="Q304" s="26"/>
      <c r="R304" s="26"/>
      <c r="S304" s="46"/>
      <c r="U304"/>
      <c r="V304"/>
      <c r="W304"/>
      <c r="X304"/>
    </row>
    <row r="305" spans="1:24" s="29" customFormat="1" ht="27" customHeight="1">
      <c r="A305" s="48"/>
      <c r="B305" s="25"/>
      <c r="C305" s="25"/>
      <c r="D305" s="18"/>
      <c r="E305" s="28"/>
      <c r="F305" s="39"/>
      <c r="G305" s="40"/>
      <c r="H305" s="32"/>
      <c r="I305" s="15"/>
      <c r="J305" s="15"/>
      <c r="K305" s="6"/>
      <c r="L305" s="40"/>
      <c r="M305" s="32"/>
      <c r="N305" s="5"/>
      <c r="O305" s="15"/>
      <c r="P305" s="30"/>
      <c r="Q305" s="26"/>
      <c r="R305" s="26"/>
      <c r="S305" s="46"/>
      <c r="U305"/>
      <c r="V305"/>
      <c r="W305"/>
      <c r="X305"/>
    </row>
    <row r="306" spans="1:24" s="29" customFormat="1" ht="27" customHeight="1">
      <c r="A306" s="48"/>
      <c r="B306" s="25"/>
      <c r="C306" s="25"/>
      <c r="D306" s="18"/>
      <c r="E306" s="28"/>
      <c r="F306" s="39"/>
      <c r="G306" s="40"/>
      <c r="H306" s="15"/>
      <c r="I306" s="15"/>
      <c r="J306" s="15"/>
      <c r="K306" s="6"/>
      <c r="L306" s="40"/>
      <c r="M306" s="25"/>
      <c r="N306" s="5"/>
      <c r="O306" s="5"/>
      <c r="P306" s="30"/>
      <c r="Q306" s="26"/>
      <c r="R306" s="26"/>
      <c r="S306" s="46"/>
      <c r="U306"/>
      <c r="V306"/>
      <c r="W306"/>
      <c r="X306"/>
    </row>
    <row r="307" spans="1:24" s="29" customFormat="1" ht="27" customHeight="1">
      <c r="A307" s="48"/>
      <c r="B307" s="25"/>
      <c r="C307" s="25"/>
      <c r="D307" s="18"/>
      <c r="E307" s="28"/>
      <c r="F307" s="39"/>
      <c r="G307" s="40"/>
      <c r="H307" s="15"/>
      <c r="I307" s="15"/>
      <c r="J307" s="15"/>
      <c r="K307" s="6"/>
      <c r="L307" s="40"/>
      <c r="M307" s="25"/>
      <c r="N307" s="5"/>
      <c r="O307" s="5"/>
      <c r="P307" s="30"/>
      <c r="Q307" s="26"/>
      <c r="R307" s="26"/>
      <c r="S307" s="46"/>
      <c r="T307" s="27"/>
      <c r="U307"/>
      <c r="V307"/>
      <c r="W307"/>
      <c r="X307"/>
    </row>
    <row r="308" spans="1:24" s="29" customFormat="1" ht="27" customHeight="1">
      <c r="A308" s="48"/>
      <c r="B308" s="25"/>
      <c r="C308" s="25"/>
      <c r="D308" s="18"/>
      <c r="E308" s="28"/>
      <c r="F308" s="39"/>
      <c r="G308" s="40"/>
      <c r="H308" s="15"/>
      <c r="I308" s="15"/>
      <c r="J308" s="15"/>
      <c r="K308" s="6"/>
      <c r="L308" s="40"/>
      <c r="M308" s="33"/>
      <c r="N308" s="5"/>
      <c r="O308" s="5"/>
      <c r="P308" s="30"/>
      <c r="Q308" s="26"/>
      <c r="R308" s="26"/>
      <c r="S308" s="46"/>
      <c r="U308"/>
      <c r="V308"/>
      <c r="W308"/>
      <c r="X308"/>
    </row>
    <row r="309" spans="1:24" s="29" customFormat="1" ht="27" customHeight="1">
      <c r="A309" s="48"/>
      <c r="B309" s="25"/>
      <c r="C309" s="25"/>
      <c r="D309" s="18"/>
      <c r="E309" s="28"/>
      <c r="F309" s="39"/>
      <c r="G309" s="40"/>
      <c r="H309" s="15"/>
      <c r="I309" s="15"/>
      <c r="J309" s="15"/>
      <c r="K309" s="6"/>
      <c r="L309" s="40"/>
      <c r="M309" s="33"/>
      <c r="N309" s="5"/>
      <c r="O309" s="5"/>
      <c r="P309" s="30"/>
      <c r="Q309" s="26"/>
      <c r="R309" s="26"/>
      <c r="S309" s="46"/>
      <c r="U309"/>
      <c r="V309"/>
      <c r="W309"/>
      <c r="X309"/>
    </row>
    <row r="310" spans="1:24" s="29" customFormat="1" ht="27" customHeight="1">
      <c r="A310" s="48"/>
      <c r="B310" s="25"/>
      <c r="C310" s="25"/>
      <c r="D310" s="18"/>
      <c r="E310" s="28"/>
      <c r="F310" s="39"/>
      <c r="G310" s="40"/>
      <c r="H310" s="32"/>
      <c r="I310" s="15"/>
      <c r="J310" s="15"/>
      <c r="K310" s="6"/>
      <c r="L310" s="40"/>
      <c r="M310" s="32"/>
      <c r="N310" s="5"/>
      <c r="O310" s="15"/>
      <c r="P310" s="30"/>
      <c r="Q310" s="26"/>
      <c r="R310" s="26"/>
      <c r="S310" s="46"/>
      <c r="U310"/>
      <c r="V310"/>
      <c r="W310"/>
      <c r="X310"/>
    </row>
    <row r="311" spans="1:24" s="29" customFormat="1" ht="27" customHeight="1">
      <c r="A311" s="48"/>
      <c r="B311" s="25"/>
      <c r="C311" s="25"/>
      <c r="D311" s="18"/>
      <c r="E311" s="28"/>
      <c r="F311" s="39"/>
      <c r="G311" s="40"/>
      <c r="H311" s="32"/>
      <c r="I311" s="15"/>
      <c r="J311" s="15"/>
      <c r="K311" s="6"/>
      <c r="L311" s="40"/>
      <c r="M311" s="32"/>
      <c r="N311" s="5"/>
      <c r="O311" s="15"/>
      <c r="P311" s="30"/>
      <c r="Q311" s="26"/>
      <c r="R311" s="26"/>
      <c r="S311" s="46"/>
      <c r="U311"/>
      <c r="V311"/>
      <c r="W311"/>
      <c r="X311"/>
    </row>
    <row r="312" spans="1:24" s="29" customFormat="1" ht="27" customHeight="1">
      <c r="A312" s="48"/>
      <c r="B312" s="25"/>
      <c r="C312" s="25"/>
      <c r="D312" s="18"/>
      <c r="E312" s="28"/>
      <c r="F312" s="39"/>
      <c r="G312" s="40"/>
      <c r="H312" s="15"/>
      <c r="I312" s="15"/>
      <c r="J312" s="15"/>
      <c r="K312" s="6"/>
      <c r="L312" s="40"/>
      <c r="M312" s="5"/>
      <c r="O312" s="5"/>
      <c r="P312" s="30"/>
      <c r="Q312" s="26"/>
      <c r="R312" s="26"/>
      <c r="S312" s="46"/>
      <c r="U312"/>
      <c r="V312"/>
      <c r="W312"/>
      <c r="X312"/>
    </row>
    <row r="313" spans="1:24" s="29" customFormat="1" ht="27" customHeight="1">
      <c r="A313" s="48"/>
      <c r="B313" s="25"/>
      <c r="C313" s="25"/>
      <c r="D313" s="18"/>
      <c r="E313" s="28"/>
      <c r="F313" s="39"/>
      <c r="G313" s="40"/>
      <c r="H313" s="15"/>
      <c r="I313" s="15"/>
      <c r="J313" s="15"/>
      <c r="K313" s="6"/>
      <c r="L313" s="40"/>
      <c r="M313" s="5"/>
      <c r="O313" s="5"/>
      <c r="P313" s="30"/>
      <c r="Q313" s="26"/>
      <c r="R313" s="26"/>
      <c r="S313" s="46"/>
      <c r="U313"/>
      <c r="V313"/>
      <c r="W313"/>
      <c r="X313"/>
    </row>
    <row r="314" spans="1:20" s="29" customFormat="1" ht="27" customHeight="1">
      <c r="A314" s="48"/>
      <c r="B314" s="25"/>
      <c r="C314" s="25"/>
      <c r="D314" s="18"/>
      <c r="E314" s="28"/>
      <c r="F314" s="39"/>
      <c r="G314" s="40"/>
      <c r="H314" s="15"/>
      <c r="I314" s="15"/>
      <c r="J314" s="15"/>
      <c r="K314" s="6"/>
      <c r="L314" s="40"/>
      <c r="M314" s="5"/>
      <c r="O314" s="5"/>
      <c r="P314" s="30"/>
      <c r="Q314" s="26"/>
      <c r="R314" s="26"/>
      <c r="T314" s="46"/>
    </row>
    <row r="315" spans="1:24" s="29" customFormat="1" ht="27" customHeight="1">
      <c r="A315" s="48"/>
      <c r="B315" s="25"/>
      <c r="C315" s="25"/>
      <c r="D315" s="18"/>
      <c r="E315" s="28"/>
      <c r="F315" s="39"/>
      <c r="G315" s="40"/>
      <c r="H315" s="15"/>
      <c r="I315" s="15"/>
      <c r="J315" s="15"/>
      <c r="K315" s="6"/>
      <c r="L315" s="40"/>
      <c r="M315" s="25"/>
      <c r="N315" s="5"/>
      <c r="O315" s="5"/>
      <c r="P315" s="30"/>
      <c r="Q315" s="26"/>
      <c r="R315" s="26"/>
      <c r="S315" s="46"/>
      <c r="T315" s="27"/>
      <c r="U315"/>
      <c r="V315"/>
      <c r="W315"/>
      <c r="X315"/>
    </row>
    <row r="316" spans="1:24" s="29" customFormat="1" ht="27" customHeight="1">
      <c r="A316" s="48"/>
      <c r="B316" s="25"/>
      <c r="C316" s="25"/>
      <c r="D316" s="18"/>
      <c r="E316" s="28"/>
      <c r="F316" s="39"/>
      <c r="G316" s="40"/>
      <c r="H316" s="15"/>
      <c r="I316" s="15"/>
      <c r="J316" s="15"/>
      <c r="K316" s="6"/>
      <c r="L316" s="40"/>
      <c r="M316" s="25"/>
      <c r="N316" s="5"/>
      <c r="O316" s="5"/>
      <c r="P316" s="30"/>
      <c r="Q316" s="26"/>
      <c r="R316" s="26"/>
      <c r="S316" s="46"/>
      <c r="T316" s="27"/>
      <c r="U316"/>
      <c r="V316"/>
      <c r="W316"/>
      <c r="X316"/>
    </row>
    <row r="317" spans="1:24" s="29" customFormat="1" ht="27" customHeight="1">
      <c r="A317" s="48"/>
      <c r="B317" s="25"/>
      <c r="C317" s="25"/>
      <c r="D317" s="18"/>
      <c r="E317" s="28"/>
      <c r="F317" s="39"/>
      <c r="G317" s="40"/>
      <c r="H317" s="15"/>
      <c r="I317" s="15"/>
      <c r="J317" s="15"/>
      <c r="K317" s="6"/>
      <c r="L317" s="40"/>
      <c r="M317" s="25"/>
      <c r="N317" s="5"/>
      <c r="O317" s="5"/>
      <c r="P317" s="30"/>
      <c r="Q317" s="26"/>
      <c r="R317" s="26"/>
      <c r="S317" s="46"/>
      <c r="T317" s="27"/>
      <c r="U317"/>
      <c r="V317"/>
      <c r="W317"/>
      <c r="X317"/>
    </row>
    <row r="318" spans="1:24" s="29" customFormat="1" ht="27" customHeight="1">
      <c r="A318" s="48"/>
      <c r="B318" s="25"/>
      <c r="C318" s="25"/>
      <c r="D318" s="18"/>
      <c r="E318" s="28"/>
      <c r="F318" s="39"/>
      <c r="G318" s="40"/>
      <c r="H318" s="15"/>
      <c r="I318" s="15"/>
      <c r="J318" s="15"/>
      <c r="K318" s="6"/>
      <c r="L318" s="40"/>
      <c r="M318" s="25"/>
      <c r="N318" s="5"/>
      <c r="O318" s="5"/>
      <c r="P318" s="30"/>
      <c r="Q318" s="26"/>
      <c r="R318" s="26"/>
      <c r="S318" s="46"/>
      <c r="T318" s="27"/>
      <c r="U318"/>
      <c r="V318"/>
      <c r="W318"/>
      <c r="X318"/>
    </row>
    <row r="319" spans="1:24" s="29" customFormat="1" ht="27" customHeight="1">
      <c r="A319" s="48"/>
      <c r="B319" s="25"/>
      <c r="C319" s="25"/>
      <c r="D319" s="18"/>
      <c r="E319" s="28"/>
      <c r="F319" s="39"/>
      <c r="G319" s="40"/>
      <c r="H319" s="15"/>
      <c r="I319" s="15"/>
      <c r="J319" s="15"/>
      <c r="K319" s="6"/>
      <c r="L319" s="40"/>
      <c r="M319" s="25"/>
      <c r="N319" s="5"/>
      <c r="O319" s="5"/>
      <c r="P319" s="30"/>
      <c r="Q319" s="26"/>
      <c r="R319" s="26"/>
      <c r="S319" s="46"/>
      <c r="T319" s="27"/>
      <c r="U319"/>
      <c r="V319"/>
      <c r="W319"/>
      <c r="X319"/>
    </row>
    <row r="320" spans="1:24" s="29" customFormat="1" ht="27" customHeight="1">
      <c r="A320" s="48"/>
      <c r="B320" s="25"/>
      <c r="C320" s="25"/>
      <c r="D320" s="18"/>
      <c r="E320" s="28"/>
      <c r="F320" s="39"/>
      <c r="G320" s="40"/>
      <c r="H320" s="15"/>
      <c r="I320" s="15"/>
      <c r="J320" s="15"/>
      <c r="K320" s="6"/>
      <c r="L320" s="40"/>
      <c r="M320" s="33"/>
      <c r="N320" s="5"/>
      <c r="O320" s="5"/>
      <c r="P320" s="30"/>
      <c r="Q320" s="26"/>
      <c r="R320" s="26"/>
      <c r="S320" s="46"/>
      <c r="T320" s="27"/>
      <c r="U320"/>
      <c r="V320"/>
      <c r="W320"/>
      <c r="X320"/>
    </row>
    <row r="321" spans="1:24" s="29" customFormat="1" ht="27" customHeight="1">
      <c r="A321" s="48"/>
      <c r="B321" s="25"/>
      <c r="C321" s="25"/>
      <c r="D321" s="18"/>
      <c r="E321" s="28"/>
      <c r="F321" s="39"/>
      <c r="G321" s="40"/>
      <c r="H321" s="15"/>
      <c r="I321" s="15"/>
      <c r="J321" s="15"/>
      <c r="K321" s="6"/>
      <c r="L321" s="40"/>
      <c r="M321" s="25"/>
      <c r="N321" s="5"/>
      <c r="O321" s="5"/>
      <c r="P321" s="30"/>
      <c r="Q321" s="26"/>
      <c r="R321" s="26"/>
      <c r="S321" s="46"/>
      <c r="T321" s="27"/>
      <c r="U321"/>
      <c r="V321"/>
      <c r="W321"/>
      <c r="X321"/>
    </row>
    <row r="322" spans="1:24" s="29" customFormat="1" ht="27" customHeight="1">
      <c r="A322" s="48"/>
      <c r="B322" s="25"/>
      <c r="C322" s="25"/>
      <c r="D322" s="18"/>
      <c r="E322" s="28"/>
      <c r="F322" s="39"/>
      <c r="G322" s="40"/>
      <c r="H322" s="15"/>
      <c r="I322" s="15"/>
      <c r="J322" s="15"/>
      <c r="K322" s="6"/>
      <c r="L322" s="40"/>
      <c r="M322" s="25"/>
      <c r="N322" s="5"/>
      <c r="O322" s="5"/>
      <c r="P322" s="30"/>
      <c r="Q322" s="26"/>
      <c r="R322" s="26"/>
      <c r="S322" s="46"/>
      <c r="T322" s="27"/>
      <c r="U322"/>
      <c r="V322"/>
      <c r="W322"/>
      <c r="X322"/>
    </row>
    <row r="323" spans="1:24" s="29" customFormat="1" ht="27" customHeight="1">
      <c r="A323" s="48"/>
      <c r="B323" s="25"/>
      <c r="C323" s="25"/>
      <c r="D323" s="18"/>
      <c r="E323" s="28"/>
      <c r="F323" s="39"/>
      <c r="G323" s="40"/>
      <c r="H323" s="15"/>
      <c r="I323" s="15"/>
      <c r="J323" s="15"/>
      <c r="K323" s="6"/>
      <c r="L323" s="40"/>
      <c r="M323" s="25"/>
      <c r="N323" s="5"/>
      <c r="O323" s="5"/>
      <c r="P323" s="30"/>
      <c r="Q323" s="26"/>
      <c r="R323" s="26"/>
      <c r="S323" s="46"/>
      <c r="T323" s="27"/>
      <c r="U323"/>
      <c r="V323"/>
      <c r="W323"/>
      <c r="X323"/>
    </row>
    <row r="324" spans="1:24" s="29" customFormat="1" ht="27" customHeight="1">
      <c r="A324" s="48"/>
      <c r="B324" s="25"/>
      <c r="C324" s="25"/>
      <c r="D324" s="18"/>
      <c r="E324" s="28"/>
      <c r="F324" s="39"/>
      <c r="G324" s="40"/>
      <c r="H324" s="15"/>
      <c r="I324" s="15"/>
      <c r="J324" s="15"/>
      <c r="K324" s="6"/>
      <c r="L324" s="40"/>
      <c r="M324" s="25"/>
      <c r="N324" s="5"/>
      <c r="O324" s="5"/>
      <c r="P324" s="30"/>
      <c r="Q324" s="26"/>
      <c r="R324" s="26"/>
      <c r="S324" s="46"/>
      <c r="U324"/>
      <c r="V324"/>
      <c r="W324"/>
      <c r="X324"/>
    </row>
    <row r="325" spans="1:24" s="29" customFormat="1" ht="27" customHeight="1">
      <c r="A325" s="48"/>
      <c r="B325" s="25"/>
      <c r="C325" s="25"/>
      <c r="D325" s="18"/>
      <c r="E325" s="28"/>
      <c r="F325" s="39"/>
      <c r="G325" s="40"/>
      <c r="H325" s="15"/>
      <c r="I325" s="15"/>
      <c r="J325" s="15"/>
      <c r="K325" s="6"/>
      <c r="L325" s="40"/>
      <c r="M325" s="25"/>
      <c r="N325" s="5"/>
      <c r="O325" s="5"/>
      <c r="P325" s="30"/>
      <c r="Q325" s="26"/>
      <c r="R325" s="26"/>
      <c r="S325" s="46"/>
      <c r="T325" s="27"/>
      <c r="U325"/>
      <c r="V325"/>
      <c r="W325"/>
      <c r="X325"/>
    </row>
    <row r="326" spans="1:24" s="29" customFormat="1" ht="27" customHeight="1">
      <c r="A326" s="48"/>
      <c r="B326" s="25"/>
      <c r="C326" s="25"/>
      <c r="D326" s="18"/>
      <c r="E326" s="28"/>
      <c r="F326" s="39"/>
      <c r="G326" s="40"/>
      <c r="H326" s="15"/>
      <c r="I326" s="15"/>
      <c r="J326" s="15"/>
      <c r="K326" s="6"/>
      <c r="L326" s="40"/>
      <c r="M326" s="25"/>
      <c r="N326" s="5"/>
      <c r="O326" s="5"/>
      <c r="P326" s="30"/>
      <c r="Q326" s="26"/>
      <c r="R326" s="26"/>
      <c r="S326" s="46"/>
      <c r="T326" s="27"/>
      <c r="U326"/>
      <c r="V326"/>
      <c r="W326"/>
      <c r="X326"/>
    </row>
    <row r="327" spans="1:24" s="29" customFormat="1" ht="27" customHeight="1">
      <c r="A327" s="48"/>
      <c r="B327" s="25"/>
      <c r="C327" s="25"/>
      <c r="D327" s="18"/>
      <c r="E327" s="28"/>
      <c r="F327" s="39"/>
      <c r="G327" s="40"/>
      <c r="H327" s="15"/>
      <c r="I327" s="15"/>
      <c r="J327" s="15"/>
      <c r="K327" s="6"/>
      <c r="L327" s="40"/>
      <c r="M327" s="25"/>
      <c r="N327" s="5"/>
      <c r="O327" s="5"/>
      <c r="P327" s="30"/>
      <c r="Q327" s="26"/>
      <c r="R327" s="26"/>
      <c r="S327" s="46"/>
      <c r="T327" s="27"/>
      <c r="U327"/>
      <c r="V327"/>
      <c r="W327"/>
      <c r="X327"/>
    </row>
    <row r="328" spans="1:24" s="29" customFormat="1" ht="16.5">
      <c r="A328" s="48"/>
      <c r="B328" s="25"/>
      <c r="C328" s="25"/>
      <c r="D328" s="18"/>
      <c r="E328" s="28"/>
      <c r="F328" s="39"/>
      <c r="G328" s="40"/>
      <c r="H328" s="15"/>
      <c r="I328" s="15"/>
      <c r="J328" s="15"/>
      <c r="K328" s="6"/>
      <c r="L328" s="40"/>
      <c r="M328" s="25"/>
      <c r="N328" s="5"/>
      <c r="O328" s="5"/>
      <c r="P328" s="30"/>
      <c r="Q328" s="26"/>
      <c r="R328" s="26"/>
      <c r="S328" s="46"/>
      <c r="T328" s="27"/>
      <c r="U328"/>
      <c r="V328"/>
      <c r="W328"/>
      <c r="X328"/>
    </row>
    <row r="329" spans="1:24" s="29" customFormat="1" ht="16.5">
      <c r="A329" s="48"/>
      <c r="B329" s="25"/>
      <c r="C329" s="25"/>
      <c r="D329" s="18"/>
      <c r="E329" s="28"/>
      <c r="F329" s="39"/>
      <c r="G329" s="40"/>
      <c r="H329" s="15"/>
      <c r="I329" s="15"/>
      <c r="J329" s="15"/>
      <c r="K329" s="6"/>
      <c r="L329" s="40"/>
      <c r="M329" s="31"/>
      <c r="N329" s="5"/>
      <c r="O329" s="15"/>
      <c r="P329" s="30"/>
      <c r="Q329" s="26"/>
      <c r="R329" s="26"/>
      <c r="S329" s="46"/>
      <c r="T329" s="27"/>
      <c r="U329"/>
      <c r="V329"/>
      <c r="W329"/>
      <c r="X329"/>
    </row>
    <row r="330" spans="1:24" s="29" customFormat="1" ht="16.5">
      <c r="A330" s="48"/>
      <c r="B330" s="25"/>
      <c r="C330" s="25"/>
      <c r="D330" s="18"/>
      <c r="E330" s="28"/>
      <c r="F330" s="39"/>
      <c r="G330" s="40"/>
      <c r="H330" s="15"/>
      <c r="I330" s="15"/>
      <c r="J330" s="15"/>
      <c r="K330" s="6"/>
      <c r="L330" s="40"/>
      <c r="M330" s="25"/>
      <c r="N330" s="5"/>
      <c r="O330" s="5"/>
      <c r="P330" s="30"/>
      <c r="Q330" s="26"/>
      <c r="R330" s="26"/>
      <c r="S330" s="46"/>
      <c r="U330"/>
      <c r="V330"/>
      <c r="W330"/>
      <c r="X330"/>
    </row>
    <row r="331" spans="1:24" s="29" customFormat="1" ht="16.5">
      <c r="A331" s="48"/>
      <c r="B331" s="16"/>
      <c r="C331" s="16"/>
      <c r="D331" s="18"/>
      <c r="E331" s="5"/>
      <c r="F331" s="39"/>
      <c r="G331" s="40"/>
      <c r="H331" s="15"/>
      <c r="I331" s="15"/>
      <c r="J331" s="15"/>
      <c r="K331" s="6"/>
      <c r="L331" s="40"/>
      <c r="M331" s="25"/>
      <c r="N331" s="5"/>
      <c r="O331" s="5"/>
      <c r="P331" s="30"/>
      <c r="Q331" s="26"/>
      <c r="R331" s="26"/>
      <c r="S331" s="46"/>
      <c r="U331"/>
      <c r="V331"/>
      <c r="W331"/>
      <c r="X331"/>
    </row>
    <row r="332" spans="1:24" s="29" customFormat="1" ht="16.5">
      <c r="A332" s="48"/>
      <c r="B332" s="16"/>
      <c r="C332" s="16"/>
      <c r="D332" s="18"/>
      <c r="E332" s="5"/>
      <c r="F332" s="39"/>
      <c r="G332" s="40"/>
      <c r="H332" s="15"/>
      <c r="I332" s="15"/>
      <c r="J332" s="15"/>
      <c r="K332" s="6"/>
      <c r="L332" s="40"/>
      <c r="M332" s="25"/>
      <c r="N332" s="5"/>
      <c r="O332" s="5"/>
      <c r="P332" s="30"/>
      <c r="Q332" s="26"/>
      <c r="R332" s="26"/>
      <c r="S332" s="46"/>
      <c r="U332"/>
      <c r="V332"/>
      <c r="W332"/>
      <c r="X332"/>
    </row>
    <row r="333" spans="1:24" s="29" customFormat="1" ht="16.5">
      <c r="A333" s="48"/>
      <c r="B333" s="16"/>
      <c r="C333" s="16"/>
      <c r="D333" s="18"/>
      <c r="E333" s="5"/>
      <c r="F333" s="39"/>
      <c r="G333" s="40"/>
      <c r="H333" s="15"/>
      <c r="I333" s="15"/>
      <c r="J333" s="15"/>
      <c r="K333" s="6"/>
      <c r="L333" s="40"/>
      <c r="M333" s="25"/>
      <c r="N333" s="5"/>
      <c r="O333" s="5"/>
      <c r="P333" s="30"/>
      <c r="Q333" s="26"/>
      <c r="R333" s="26"/>
      <c r="S333" s="46"/>
      <c r="U333"/>
      <c r="V333"/>
      <c r="W333"/>
      <c r="X333"/>
    </row>
    <row r="334" spans="1:24" s="29" customFormat="1" ht="16.5">
      <c r="A334" s="48"/>
      <c r="B334" s="16"/>
      <c r="C334" s="16"/>
      <c r="D334" s="18"/>
      <c r="E334" s="5"/>
      <c r="F334" s="39"/>
      <c r="G334" s="40"/>
      <c r="H334" s="15"/>
      <c r="I334" s="15"/>
      <c r="J334" s="15"/>
      <c r="K334" s="6"/>
      <c r="L334" s="40"/>
      <c r="M334" s="25"/>
      <c r="N334" s="5"/>
      <c r="O334" s="5"/>
      <c r="P334" s="30"/>
      <c r="Q334" s="26"/>
      <c r="R334" s="26"/>
      <c r="S334" s="46"/>
      <c r="U334"/>
      <c r="V334"/>
      <c r="W334"/>
      <c r="X334"/>
    </row>
    <row r="335" spans="1:24" s="29" customFormat="1" ht="16.5">
      <c r="A335" s="48"/>
      <c r="B335" s="16"/>
      <c r="C335" s="16"/>
      <c r="D335" s="18"/>
      <c r="E335" s="5"/>
      <c r="F335" s="39"/>
      <c r="G335" s="40"/>
      <c r="H335" s="15"/>
      <c r="I335" s="15"/>
      <c r="J335" s="15"/>
      <c r="K335" s="6"/>
      <c r="L335" s="40"/>
      <c r="M335" s="25"/>
      <c r="N335" s="5"/>
      <c r="O335" s="5"/>
      <c r="P335" s="30"/>
      <c r="Q335" s="26"/>
      <c r="R335" s="26"/>
      <c r="S335" s="46"/>
      <c r="U335"/>
      <c r="V335"/>
      <c r="W335"/>
      <c r="X335"/>
    </row>
    <row r="336" spans="1:24" s="29" customFormat="1" ht="16.5">
      <c r="A336" s="48"/>
      <c r="B336" s="16"/>
      <c r="C336" s="16"/>
      <c r="D336" s="18"/>
      <c r="E336" s="5"/>
      <c r="F336" s="39"/>
      <c r="G336" s="40"/>
      <c r="H336" s="15"/>
      <c r="I336" s="15"/>
      <c r="J336" s="15"/>
      <c r="K336" s="6"/>
      <c r="L336" s="40"/>
      <c r="M336" s="25"/>
      <c r="N336" s="5"/>
      <c r="O336" s="5"/>
      <c r="P336" s="30"/>
      <c r="Q336" s="26"/>
      <c r="R336" s="26"/>
      <c r="S336" s="46"/>
      <c r="U336"/>
      <c r="V336"/>
      <c r="W336"/>
      <c r="X336"/>
    </row>
    <row r="337" spans="1:24" s="29" customFormat="1" ht="16.5">
      <c r="A337" s="48"/>
      <c r="B337" s="16"/>
      <c r="C337" s="16"/>
      <c r="D337" s="18"/>
      <c r="E337" s="5"/>
      <c r="F337" s="39"/>
      <c r="G337" s="40"/>
      <c r="H337" s="15"/>
      <c r="I337" s="15"/>
      <c r="J337" s="15"/>
      <c r="K337" s="6"/>
      <c r="L337" s="40"/>
      <c r="M337" s="25"/>
      <c r="N337" s="5"/>
      <c r="O337" s="5"/>
      <c r="P337" s="30"/>
      <c r="Q337" s="26"/>
      <c r="R337" s="26"/>
      <c r="S337" s="46"/>
      <c r="U337"/>
      <c r="V337"/>
      <c r="W337"/>
      <c r="X337"/>
    </row>
    <row r="338" spans="1:24" s="29" customFormat="1" ht="16.5">
      <c r="A338" s="48"/>
      <c r="B338" s="16"/>
      <c r="C338" s="16"/>
      <c r="D338" s="18"/>
      <c r="E338" s="5"/>
      <c r="F338" s="39"/>
      <c r="G338" s="40"/>
      <c r="H338" s="15"/>
      <c r="I338" s="15"/>
      <c r="J338" s="15"/>
      <c r="K338" s="6"/>
      <c r="L338" s="40"/>
      <c r="M338" s="25"/>
      <c r="N338" s="5"/>
      <c r="O338" s="5"/>
      <c r="P338" s="30"/>
      <c r="Q338" s="26"/>
      <c r="R338" s="26"/>
      <c r="S338" s="46"/>
      <c r="U338"/>
      <c r="V338"/>
      <c r="W338"/>
      <c r="X338"/>
    </row>
    <row r="339" spans="1:24" s="29" customFormat="1" ht="16.5">
      <c r="A339" s="48"/>
      <c r="B339" s="16"/>
      <c r="C339" s="16"/>
      <c r="D339" s="18"/>
      <c r="E339" s="5"/>
      <c r="F339" s="39"/>
      <c r="G339" s="40"/>
      <c r="H339" s="15"/>
      <c r="I339" s="15"/>
      <c r="J339" s="15"/>
      <c r="K339" s="6"/>
      <c r="L339" s="40"/>
      <c r="M339" s="25"/>
      <c r="N339" s="5"/>
      <c r="O339" s="5"/>
      <c r="P339" s="30"/>
      <c r="Q339" s="26"/>
      <c r="R339" s="26"/>
      <c r="S339" s="46"/>
      <c r="U339"/>
      <c r="V339"/>
      <c r="W339"/>
      <c r="X339"/>
    </row>
    <row r="340" spans="1:24" s="29" customFormat="1" ht="16.5">
      <c r="A340" s="48"/>
      <c r="B340" s="16"/>
      <c r="C340" s="16"/>
      <c r="D340" s="18"/>
      <c r="E340" s="5"/>
      <c r="F340" s="39"/>
      <c r="G340" s="40"/>
      <c r="H340" s="15"/>
      <c r="I340" s="15"/>
      <c r="J340" s="15"/>
      <c r="K340" s="6"/>
      <c r="L340" s="40"/>
      <c r="M340" s="25"/>
      <c r="N340" s="5"/>
      <c r="O340" s="5"/>
      <c r="P340" s="30"/>
      <c r="Q340" s="26"/>
      <c r="R340" s="26"/>
      <c r="S340" s="46"/>
      <c r="U340"/>
      <c r="V340"/>
      <c r="W340"/>
      <c r="X340"/>
    </row>
    <row r="341" spans="1:24" s="29" customFormat="1" ht="16.5">
      <c r="A341" s="48"/>
      <c r="B341" s="16"/>
      <c r="C341" s="16"/>
      <c r="D341" s="18"/>
      <c r="E341" s="5"/>
      <c r="F341" s="39"/>
      <c r="G341" s="40"/>
      <c r="H341" s="15"/>
      <c r="I341" s="15"/>
      <c r="J341" s="15"/>
      <c r="K341" s="6"/>
      <c r="L341" s="40"/>
      <c r="M341" s="25"/>
      <c r="N341" s="5"/>
      <c r="O341" s="5"/>
      <c r="P341" s="30"/>
      <c r="Q341" s="26"/>
      <c r="R341" s="26"/>
      <c r="S341" s="46"/>
      <c r="U341"/>
      <c r="V341"/>
      <c r="W341"/>
      <c r="X341"/>
    </row>
    <row r="342" spans="1:24" s="29" customFormat="1" ht="16.5">
      <c r="A342" s="48"/>
      <c r="B342" s="16"/>
      <c r="C342" s="16"/>
      <c r="D342" s="18"/>
      <c r="E342" s="5"/>
      <c r="F342" s="39"/>
      <c r="G342" s="40"/>
      <c r="H342" s="15"/>
      <c r="I342" s="15"/>
      <c r="J342" s="15"/>
      <c r="K342" s="6"/>
      <c r="L342" s="40"/>
      <c r="M342" s="25"/>
      <c r="N342" s="5"/>
      <c r="O342" s="5"/>
      <c r="P342" s="30"/>
      <c r="Q342" s="26"/>
      <c r="R342" s="26"/>
      <c r="S342" s="46"/>
      <c r="U342"/>
      <c r="V342"/>
      <c r="W342"/>
      <c r="X342"/>
    </row>
    <row r="343" spans="1:24" s="29" customFormat="1" ht="16.5">
      <c r="A343" s="48"/>
      <c r="B343" s="16"/>
      <c r="C343" s="16"/>
      <c r="D343" s="18"/>
      <c r="E343" s="5"/>
      <c r="F343" s="39"/>
      <c r="G343" s="40"/>
      <c r="H343" s="15"/>
      <c r="I343" s="15"/>
      <c r="J343" s="15"/>
      <c r="K343" s="6"/>
      <c r="L343" s="40"/>
      <c r="M343" s="25"/>
      <c r="N343" s="5"/>
      <c r="O343" s="5"/>
      <c r="P343" s="30"/>
      <c r="Q343" s="26"/>
      <c r="R343" s="26"/>
      <c r="S343" s="46"/>
      <c r="U343"/>
      <c r="V343"/>
      <c r="W343"/>
      <c r="X343"/>
    </row>
    <row r="344" spans="1:24" s="29" customFormat="1" ht="16.5">
      <c r="A344" s="48"/>
      <c r="B344" s="16"/>
      <c r="C344" s="16"/>
      <c r="D344" s="18"/>
      <c r="E344" s="5"/>
      <c r="F344" s="39"/>
      <c r="G344" s="40"/>
      <c r="H344" s="15"/>
      <c r="I344" s="15"/>
      <c r="J344" s="15"/>
      <c r="K344" s="6"/>
      <c r="L344" s="40"/>
      <c r="M344" s="25"/>
      <c r="N344" s="5"/>
      <c r="O344" s="5"/>
      <c r="P344" s="30"/>
      <c r="Q344" s="26"/>
      <c r="R344" s="26"/>
      <c r="S344" s="46"/>
      <c r="U344"/>
      <c r="V344"/>
      <c r="W344"/>
      <c r="X344"/>
    </row>
    <row r="345" spans="1:24" s="29" customFormat="1" ht="16.5">
      <c r="A345" s="48"/>
      <c r="B345" s="16"/>
      <c r="C345" s="16"/>
      <c r="D345" s="18"/>
      <c r="E345" s="5"/>
      <c r="F345" s="39"/>
      <c r="G345" s="40"/>
      <c r="H345" s="15"/>
      <c r="I345" s="15"/>
      <c r="J345" s="15"/>
      <c r="K345" s="6"/>
      <c r="L345" s="40"/>
      <c r="M345" s="25"/>
      <c r="N345" s="5"/>
      <c r="O345" s="5"/>
      <c r="P345" s="30"/>
      <c r="Q345" s="26"/>
      <c r="R345" s="26"/>
      <c r="S345" s="46"/>
      <c r="U345"/>
      <c r="V345"/>
      <c r="W345"/>
      <c r="X345"/>
    </row>
    <row r="346" spans="1:24" s="29" customFormat="1" ht="16.5">
      <c r="A346" s="48"/>
      <c r="B346" s="16"/>
      <c r="C346" s="16"/>
      <c r="D346" s="18"/>
      <c r="E346" s="5"/>
      <c r="F346" s="39"/>
      <c r="G346" s="40"/>
      <c r="H346" s="15"/>
      <c r="I346" s="15"/>
      <c r="J346" s="15"/>
      <c r="K346" s="6"/>
      <c r="L346" s="40"/>
      <c r="M346" s="25"/>
      <c r="N346" s="5"/>
      <c r="O346" s="5"/>
      <c r="P346" s="30"/>
      <c r="Q346" s="26"/>
      <c r="R346" s="26"/>
      <c r="S346" s="46"/>
      <c r="U346"/>
      <c r="V346"/>
      <c r="W346"/>
      <c r="X346"/>
    </row>
    <row r="347" spans="1:24" s="29" customFormat="1" ht="16.5">
      <c r="A347" s="48"/>
      <c r="B347" s="16"/>
      <c r="C347" s="16"/>
      <c r="D347" s="18"/>
      <c r="E347" s="5"/>
      <c r="F347" s="39"/>
      <c r="G347" s="40"/>
      <c r="H347" s="15"/>
      <c r="I347" s="15"/>
      <c r="J347" s="15"/>
      <c r="K347" s="6"/>
      <c r="L347" s="40"/>
      <c r="M347" s="25"/>
      <c r="N347" s="5"/>
      <c r="O347" s="5"/>
      <c r="P347" s="30"/>
      <c r="Q347" s="26"/>
      <c r="R347" s="26"/>
      <c r="S347" s="46"/>
      <c r="U347"/>
      <c r="V347"/>
      <c r="W347"/>
      <c r="X347"/>
    </row>
    <row r="348" spans="1:24" s="29" customFormat="1" ht="16.5">
      <c r="A348" s="48"/>
      <c r="B348" s="16"/>
      <c r="C348" s="16"/>
      <c r="D348" s="18"/>
      <c r="E348" s="5"/>
      <c r="F348" s="39"/>
      <c r="G348" s="40"/>
      <c r="H348" s="15"/>
      <c r="I348" s="15"/>
      <c r="J348" s="15"/>
      <c r="K348" s="6"/>
      <c r="L348" s="40"/>
      <c r="M348" s="25"/>
      <c r="N348" s="5"/>
      <c r="O348" s="5"/>
      <c r="P348" s="30"/>
      <c r="Q348" s="26"/>
      <c r="R348" s="26"/>
      <c r="S348" s="46"/>
      <c r="U348"/>
      <c r="V348"/>
      <c r="W348"/>
      <c r="X348"/>
    </row>
    <row r="349" spans="1:24" s="29" customFormat="1" ht="16.5">
      <c r="A349" s="48"/>
      <c r="B349" s="16"/>
      <c r="C349" s="16"/>
      <c r="D349" s="18"/>
      <c r="E349" s="5"/>
      <c r="F349" s="39"/>
      <c r="G349" s="40"/>
      <c r="H349" s="15"/>
      <c r="I349" s="15"/>
      <c r="J349" s="15"/>
      <c r="K349" s="6"/>
      <c r="L349" s="40"/>
      <c r="M349" s="25"/>
      <c r="N349" s="5"/>
      <c r="O349" s="5"/>
      <c r="P349" s="30"/>
      <c r="Q349" s="26"/>
      <c r="R349" s="26"/>
      <c r="S349" s="46"/>
      <c r="U349"/>
      <c r="V349"/>
      <c r="W349"/>
      <c r="X349"/>
    </row>
    <row r="350" spans="1:24" s="29" customFormat="1" ht="16.5">
      <c r="A350" s="48"/>
      <c r="B350" s="16"/>
      <c r="C350" s="16"/>
      <c r="D350" s="18"/>
      <c r="E350" s="5"/>
      <c r="F350" s="39"/>
      <c r="G350" s="40"/>
      <c r="H350" s="15"/>
      <c r="I350" s="15"/>
      <c r="J350" s="15"/>
      <c r="K350" s="6"/>
      <c r="L350" s="40"/>
      <c r="M350" s="25"/>
      <c r="N350" s="5"/>
      <c r="O350" s="5"/>
      <c r="P350" s="30"/>
      <c r="Q350" s="26"/>
      <c r="R350" s="26"/>
      <c r="S350" s="46"/>
      <c r="U350"/>
      <c r="V350"/>
      <c r="W350"/>
      <c r="X350"/>
    </row>
    <row r="351" spans="1:24" s="29" customFormat="1" ht="16.5">
      <c r="A351" s="48"/>
      <c r="B351" s="16"/>
      <c r="C351" s="16"/>
      <c r="D351" s="18"/>
      <c r="E351" s="5"/>
      <c r="F351" s="39"/>
      <c r="G351" s="40"/>
      <c r="H351" s="15"/>
      <c r="I351" s="15"/>
      <c r="J351" s="15"/>
      <c r="K351" s="6"/>
      <c r="L351" s="40"/>
      <c r="M351" s="25"/>
      <c r="N351" s="5"/>
      <c r="O351" s="5"/>
      <c r="P351" s="30"/>
      <c r="Q351" s="26"/>
      <c r="R351" s="26"/>
      <c r="S351" s="46"/>
      <c r="U351"/>
      <c r="V351"/>
      <c r="W351"/>
      <c r="X351"/>
    </row>
    <row r="352" spans="1:24" s="29" customFormat="1" ht="16.5">
      <c r="A352" s="48"/>
      <c r="B352" s="16"/>
      <c r="C352" s="16"/>
      <c r="D352" s="18"/>
      <c r="E352" s="5"/>
      <c r="F352" s="39"/>
      <c r="G352" s="40"/>
      <c r="H352" s="15"/>
      <c r="I352" s="15"/>
      <c r="J352" s="15"/>
      <c r="K352" s="6"/>
      <c r="L352" s="40"/>
      <c r="M352" s="25"/>
      <c r="N352" s="5"/>
      <c r="O352" s="5"/>
      <c r="P352" s="30"/>
      <c r="Q352" s="26"/>
      <c r="R352" s="26"/>
      <c r="S352" s="46"/>
      <c r="U352"/>
      <c r="V352"/>
      <c r="W352"/>
      <c r="X352"/>
    </row>
    <row r="353" spans="1:24" s="29" customFormat="1" ht="16.5">
      <c r="A353" s="48"/>
      <c r="B353" s="16"/>
      <c r="C353" s="16"/>
      <c r="D353" s="18"/>
      <c r="E353" s="5"/>
      <c r="F353" s="39"/>
      <c r="G353" s="40"/>
      <c r="H353" s="15"/>
      <c r="I353" s="15"/>
      <c r="J353" s="15"/>
      <c r="K353" s="6"/>
      <c r="L353" s="40"/>
      <c r="M353" s="25"/>
      <c r="N353" s="5"/>
      <c r="O353" s="5"/>
      <c r="P353" s="30"/>
      <c r="Q353" s="26"/>
      <c r="R353" s="26"/>
      <c r="S353" s="46"/>
      <c r="U353"/>
      <c r="V353"/>
      <c r="W353"/>
      <c r="X353"/>
    </row>
    <row r="354" spans="1:24" s="29" customFormat="1" ht="16.5">
      <c r="A354" s="48"/>
      <c r="B354" s="16"/>
      <c r="C354" s="16"/>
      <c r="D354" s="18"/>
      <c r="E354" s="5"/>
      <c r="F354" s="39"/>
      <c r="G354" s="40"/>
      <c r="H354" s="15"/>
      <c r="I354" s="15"/>
      <c r="J354" s="15"/>
      <c r="K354" s="6"/>
      <c r="L354" s="40"/>
      <c r="M354" s="25"/>
      <c r="N354" s="5"/>
      <c r="O354" s="5"/>
      <c r="P354" s="30"/>
      <c r="Q354" s="26"/>
      <c r="R354" s="26"/>
      <c r="S354" s="46"/>
      <c r="U354"/>
      <c r="V354"/>
      <c r="W354"/>
      <c r="X354"/>
    </row>
    <row r="355" spans="1:24" s="29" customFormat="1" ht="16.5">
      <c r="A355" s="48"/>
      <c r="B355" s="16"/>
      <c r="C355" s="16"/>
      <c r="D355" s="18"/>
      <c r="E355" s="5"/>
      <c r="F355" s="39"/>
      <c r="G355" s="40"/>
      <c r="H355" s="15"/>
      <c r="I355" s="15"/>
      <c r="J355" s="15"/>
      <c r="K355" s="6"/>
      <c r="L355" s="40"/>
      <c r="M355" s="25"/>
      <c r="N355" s="5"/>
      <c r="O355" s="5"/>
      <c r="P355" s="30"/>
      <c r="Q355" s="26"/>
      <c r="R355" s="26"/>
      <c r="S355" s="46"/>
      <c r="U355"/>
      <c r="V355"/>
      <c r="W355"/>
      <c r="X355"/>
    </row>
    <row r="356" spans="1:24" s="29" customFormat="1" ht="16.5">
      <c r="A356" s="48"/>
      <c r="B356" s="16"/>
      <c r="C356" s="16"/>
      <c r="D356" s="18"/>
      <c r="E356" s="5"/>
      <c r="F356" s="39"/>
      <c r="G356" s="40"/>
      <c r="H356" s="15"/>
      <c r="I356" s="15"/>
      <c r="J356" s="15"/>
      <c r="K356" s="6"/>
      <c r="L356" s="40"/>
      <c r="M356" s="25"/>
      <c r="N356" s="5"/>
      <c r="O356" s="5"/>
      <c r="P356" s="30"/>
      <c r="Q356" s="26"/>
      <c r="R356" s="26"/>
      <c r="S356" s="46"/>
      <c r="U356"/>
      <c r="V356"/>
      <c r="W356"/>
      <c r="X356"/>
    </row>
    <row r="357" spans="1:24" s="29" customFormat="1" ht="16.5">
      <c r="A357" s="48"/>
      <c r="B357" s="16"/>
      <c r="C357" s="16"/>
      <c r="D357" s="18"/>
      <c r="E357" s="5"/>
      <c r="F357" s="39"/>
      <c r="G357" s="40"/>
      <c r="H357" s="15"/>
      <c r="I357" s="15"/>
      <c r="J357" s="15"/>
      <c r="K357" s="6"/>
      <c r="L357" s="40"/>
      <c r="M357" s="25"/>
      <c r="N357" s="5"/>
      <c r="O357" s="5"/>
      <c r="P357" s="30"/>
      <c r="Q357" s="26"/>
      <c r="R357" s="26"/>
      <c r="S357" s="46"/>
      <c r="U357"/>
      <c r="V357"/>
      <c r="W357"/>
      <c r="X357"/>
    </row>
    <row r="358" spans="1:24" s="29" customFormat="1" ht="16.5">
      <c r="A358" s="48"/>
      <c r="B358" s="16"/>
      <c r="C358" s="16"/>
      <c r="D358" s="18"/>
      <c r="E358" s="5"/>
      <c r="F358" s="39"/>
      <c r="G358" s="40"/>
      <c r="H358" s="15"/>
      <c r="I358" s="15"/>
      <c r="J358" s="15"/>
      <c r="K358" s="6"/>
      <c r="L358" s="40"/>
      <c r="M358" s="25"/>
      <c r="N358" s="5"/>
      <c r="O358" s="5"/>
      <c r="P358" s="30"/>
      <c r="Q358" s="26"/>
      <c r="R358" s="26"/>
      <c r="S358" s="46"/>
      <c r="U358"/>
      <c r="V358"/>
      <c r="W358"/>
      <c r="X358"/>
    </row>
    <row r="359" spans="1:24" s="29" customFormat="1" ht="16.5">
      <c r="A359" s="48"/>
      <c r="B359" s="16"/>
      <c r="C359" s="16"/>
      <c r="D359" s="18"/>
      <c r="E359" s="5"/>
      <c r="F359" s="39"/>
      <c r="G359" s="40"/>
      <c r="H359" s="15"/>
      <c r="I359" s="15"/>
      <c r="J359" s="15"/>
      <c r="K359" s="6"/>
      <c r="L359" s="40"/>
      <c r="M359" s="25"/>
      <c r="N359" s="5"/>
      <c r="O359" s="5"/>
      <c r="P359" s="30"/>
      <c r="Q359" s="26"/>
      <c r="R359" s="26"/>
      <c r="S359" s="46"/>
      <c r="U359"/>
      <c r="V359"/>
      <c r="W359"/>
      <c r="X359"/>
    </row>
    <row r="360" spans="1:24" s="29" customFormat="1" ht="16.5">
      <c r="A360" s="48"/>
      <c r="B360" s="16"/>
      <c r="C360" s="16"/>
      <c r="D360" s="18"/>
      <c r="E360" s="5"/>
      <c r="F360" s="39"/>
      <c r="G360" s="40"/>
      <c r="H360" s="15"/>
      <c r="I360" s="15"/>
      <c r="J360" s="15"/>
      <c r="K360" s="6"/>
      <c r="L360" s="40"/>
      <c r="M360" s="25"/>
      <c r="N360" s="5"/>
      <c r="O360" s="5"/>
      <c r="P360" s="30"/>
      <c r="Q360" s="26"/>
      <c r="R360" s="26"/>
      <c r="S360" s="46"/>
      <c r="U360"/>
      <c r="V360"/>
      <c r="W360"/>
      <c r="X360"/>
    </row>
    <row r="361" spans="1:24" s="29" customFormat="1" ht="16.5">
      <c r="A361" s="48"/>
      <c r="B361" s="16"/>
      <c r="C361" s="16"/>
      <c r="D361" s="18"/>
      <c r="E361" s="5"/>
      <c r="F361" s="39"/>
      <c r="G361" s="40"/>
      <c r="H361" s="15"/>
      <c r="I361" s="15"/>
      <c r="J361" s="15"/>
      <c r="K361" s="6"/>
      <c r="L361" s="40"/>
      <c r="M361" s="25"/>
      <c r="N361" s="5"/>
      <c r="O361" s="5"/>
      <c r="P361" s="30"/>
      <c r="Q361" s="26"/>
      <c r="R361" s="26"/>
      <c r="S361" s="46"/>
      <c r="U361"/>
      <c r="V361"/>
      <c r="W361"/>
      <c r="X361"/>
    </row>
    <row r="362" spans="1:24" s="29" customFormat="1" ht="16.5">
      <c r="A362" s="48"/>
      <c r="B362" s="16"/>
      <c r="C362" s="16"/>
      <c r="D362" s="18"/>
      <c r="E362" s="5"/>
      <c r="F362" s="39"/>
      <c r="G362" s="40"/>
      <c r="H362" s="15"/>
      <c r="I362" s="15"/>
      <c r="J362" s="15"/>
      <c r="K362" s="6"/>
      <c r="L362" s="40"/>
      <c r="M362" s="25"/>
      <c r="N362" s="5"/>
      <c r="O362" s="5"/>
      <c r="P362" s="30"/>
      <c r="Q362" s="26"/>
      <c r="R362" s="26"/>
      <c r="S362" s="46"/>
      <c r="U362"/>
      <c r="V362"/>
      <c r="W362"/>
      <c r="X362"/>
    </row>
    <row r="363" spans="1:24" s="29" customFormat="1" ht="16.5">
      <c r="A363" s="48"/>
      <c r="B363" s="16"/>
      <c r="C363" s="16"/>
      <c r="D363" s="18"/>
      <c r="E363" s="5"/>
      <c r="F363" s="39"/>
      <c r="G363" s="40"/>
      <c r="H363" s="15"/>
      <c r="I363" s="15"/>
      <c r="J363" s="15"/>
      <c r="K363" s="6"/>
      <c r="L363" s="40"/>
      <c r="M363" s="25"/>
      <c r="N363" s="5"/>
      <c r="O363" s="5"/>
      <c r="P363" s="30"/>
      <c r="Q363" s="26"/>
      <c r="R363" s="26"/>
      <c r="S363" s="46"/>
      <c r="U363"/>
      <c r="V363"/>
      <c r="W363"/>
      <c r="X363"/>
    </row>
    <row r="364" spans="1:24" s="29" customFormat="1" ht="16.5">
      <c r="A364" s="48"/>
      <c r="B364" s="16"/>
      <c r="C364" s="16"/>
      <c r="D364" s="18"/>
      <c r="E364" s="5"/>
      <c r="F364" s="39"/>
      <c r="G364" s="40"/>
      <c r="H364" s="15"/>
      <c r="I364" s="15"/>
      <c r="J364" s="15"/>
      <c r="K364" s="6"/>
      <c r="L364" s="40"/>
      <c r="M364" s="25"/>
      <c r="N364" s="5"/>
      <c r="O364" s="5"/>
      <c r="P364" s="30"/>
      <c r="Q364" s="26"/>
      <c r="R364" s="26"/>
      <c r="S364" s="46"/>
      <c r="U364"/>
      <c r="V364"/>
      <c r="W364"/>
      <c r="X364"/>
    </row>
    <row r="365" spans="1:24" s="29" customFormat="1" ht="16.5">
      <c r="A365" s="48"/>
      <c r="B365" s="16"/>
      <c r="C365" s="16"/>
      <c r="D365" s="18"/>
      <c r="E365" s="5"/>
      <c r="F365" s="39"/>
      <c r="G365" s="40"/>
      <c r="H365" s="15"/>
      <c r="I365" s="15"/>
      <c r="J365" s="15"/>
      <c r="K365" s="6"/>
      <c r="L365" s="40"/>
      <c r="M365" s="25"/>
      <c r="N365" s="5"/>
      <c r="O365" s="5"/>
      <c r="P365" s="30"/>
      <c r="Q365" s="26"/>
      <c r="R365" s="26"/>
      <c r="S365" s="46"/>
      <c r="U365"/>
      <c r="V365"/>
      <c r="W365"/>
      <c r="X365"/>
    </row>
    <row r="366" spans="1:24" s="29" customFormat="1" ht="16.5">
      <c r="A366" s="48"/>
      <c r="B366" s="16"/>
      <c r="C366" s="16"/>
      <c r="D366" s="18"/>
      <c r="E366" s="5"/>
      <c r="F366" s="39"/>
      <c r="G366" s="40"/>
      <c r="H366" s="15"/>
      <c r="I366" s="15"/>
      <c r="J366" s="15"/>
      <c r="K366" s="6"/>
      <c r="L366" s="40"/>
      <c r="M366" s="25"/>
      <c r="N366" s="5"/>
      <c r="O366" s="5"/>
      <c r="P366" s="30"/>
      <c r="Q366" s="26"/>
      <c r="R366" s="26"/>
      <c r="S366" s="46"/>
      <c r="U366"/>
      <c r="V366"/>
      <c r="W366"/>
      <c r="X366"/>
    </row>
    <row r="367" spans="1:24" s="29" customFormat="1" ht="16.5">
      <c r="A367" s="48"/>
      <c r="B367" s="16"/>
      <c r="C367" s="16"/>
      <c r="D367" s="18"/>
      <c r="E367" s="5"/>
      <c r="F367" s="39"/>
      <c r="G367" s="40"/>
      <c r="H367" s="15"/>
      <c r="I367" s="15"/>
      <c r="J367" s="15"/>
      <c r="K367" s="6"/>
      <c r="L367" s="40"/>
      <c r="M367" s="25"/>
      <c r="N367" s="5"/>
      <c r="O367" s="5"/>
      <c r="P367" s="30"/>
      <c r="Q367" s="26"/>
      <c r="R367" s="26"/>
      <c r="S367" s="46"/>
      <c r="U367"/>
      <c r="V367"/>
      <c r="W367"/>
      <c r="X367"/>
    </row>
    <row r="368" spans="1:24" s="29" customFormat="1" ht="16.5">
      <c r="A368" s="48"/>
      <c r="B368" s="16"/>
      <c r="C368" s="16"/>
      <c r="D368" s="18"/>
      <c r="E368" s="5"/>
      <c r="F368" s="39"/>
      <c r="G368" s="40"/>
      <c r="H368" s="15"/>
      <c r="I368" s="15"/>
      <c r="J368" s="15"/>
      <c r="K368" s="6"/>
      <c r="L368" s="40"/>
      <c r="M368" s="25"/>
      <c r="N368" s="5"/>
      <c r="O368" s="5"/>
      <c r="P368" s="30"/>
      <c r="Q368" s="26"/>
      <c r="R368" s="26"/>
      <c r="S368" s="46"/>
      <c r="U368"/>
      <c r="V368"/>
      <c r="W368"/>
      <c r="X368"/>
    </row>
    <row r="369" spans="1:24" s="29" customFormat="1" ht="16.5">
      <c r="A369" s="48"/>
      <c r="B369" s="16"/>
      <c r="C369" s="16"/>
      <c r="D369" s="18"/>
      <c r="E369" s="5"/>
      <c r="F369" s="39"/>
      <c r="G369" s="40"/>
      <c r="H369" s="15"/>
      <c r="I369" s="15"/>
      <c r="J369" s="15"/>
      <c r="K369" s="6"/>
      <c r="L369" s="40"/>
      <c r="M369" s="25"/>
      <c r="N369" s="5"/>
      <c r="O369" s="5"/>
      <c r="P369" s="30"/>
      <c r="Q369" s="26"/>
      <c r="R369" s="26"/>
      <c r="S369" s="46"/>
      <c r="U369"/>
      <c r="V369"/>
      <c r="W369"/>
      <c r="X369"/>
    </row>
    <row r="370" spans="1:24" s="29" customFormat="1" ht="16.5">
      <c r="A370" s="48"/>
      <c r="B370" s="16"/>
      <c r="C370" s="16"/>
      <c r="D370" s="18"/>
      <c r="E370" s="5"/>
      <c r="F370" s="39"/>
      <c r="G370" s="40"/>
      <c r="H370" s="15"/>
      <c r="I370" s="15"/>
      <c r="J370" s="15"/>
      <c r="K370" s="6"/>
      <c r="L370" s="40"/>
      <c r="M370" s="25"/>
      <c r="N370" s="5"/>
      <c r="O370" s="5"/>
      <c r="P370" s="30"/>
      <c r="Q370" s="26"/>
      <c r="R370" s="26"/>
      <c r="S370" s="46"/>
      <c r="U370"/>
      <c r="V370"/>
      <c r="W370"/>
      <c r="X370"/>
    </row>
    <row r="371" spans="1:24" s="29" customFormat="1" ht="16.5">
      <c r="A371" s="48"/>
      <c r="B371" s="16"/>
      <c r="C371" s="16"/>
      <c r="D371" s="18"/>
      <c r="E371" s="5"/>
      <c r="F371" s="39"/>
      <c r="G371" s="40"/>
      <c r="H371" s="15"/>
      <c r="I371" s="15"/>
      <c r="J371" s="15"/>
      <c r="K371" s="6"/>
      <c r="L371" s="40"/>
      <c r="M371" s="25"/>
      <c r="N371" s="5"/>
      <c r="O371" s="5"/>
      <c r="P371" s="46"/>
      <c r="Q371" s="26"/>
      <c r="R371" s="26"/>
      <c r="S371" s="46"/>
      <c r="U371"/>
      <c r="V371"/>
      <c r="W371"/>
      <c r="X371"/>
    </row>
    <row r="372" spans="1:24" s="29" customFormat="1" ht="16.5">
      <c r="A372" s="48"/>
      <c r="B372" s="16"/>
      <c r="C372" s="16"/>
      <c r="D372" s="18"/>
      <c r="E372" s="5"/>
      <c r="F372" s="39"/>
      <c r="G372" s="40"/>
      <c r="H372" s="15"/>
      <c r="I372" s="15"/>
      <c r="J372" s="15"/>
      <c r="K372" s="6"/>
      <c r="L372" s="40"/>
      <c r="M372" s="25"/>
      <c r="N372" s="5"/>
      <c r="O372" s="5"/>
      <c r="P372" s="46"/>
      <c r="Q372" s="26"/>
      <c r="R372" s="26"/>
      <c r="S372" s="46"/>
      <c r="U372"/>
      <c r="V372"/>
      <c r="W372"/>
      <c r="X372"/>
    </row>
    <row r="373" spans="1:24" s="29" customFormat="1" ht="16.5">
      <c r="A373" s="48"/>
      <c r="B373" s="16"/>
      <c r="C373" s="16"/>
      <c r="D373" s="18"/>
      <c r="E373" s="5"/>
      <c r="F373" s="39"/>
      <c r="G373" s="40"/>
      <c r="H373" s="15"/>
      <c r="I373" s="15"/>
      <c r="J373" s="15"/>
      <c r="K373" s="6"/>
      <c r="L373" s="40"/>
      <c r="M373" s="25"/>
      <c r="N373" s="5"/>
      <c r="O373" s="5"/>
      <c r="P373" s="46"/>
      <c r="Q373" s="26"/>
      <c r="R373" s="26"/>
      <c r="S373" s="46"/>
      <c r="U373"/>
      <c r="V373"/>
      <c r="W373"/>
      <c r="X373"/>
    </row>
    <row r="374" spans="1:24" s="29" customFormat="1" ht="16.5">
      <c r="A374" s="48"/>
      <c r="B374" s="16"/>
      <c r="C374" s="16"/>
      <c r="D374" s="18"/>
      <c r="E374" s="5"/>
      <c r="F374" s="39"/>
      <c r="G374" s="40"/>
      <c r="H374" s="15"/>
      <c r="I374" s="15"/>
      <c r="J374" s="15"/>
      <c r="K374" s="6"/>
      <c r="L374" s="40"/>
      <c r="M374" s="25"/>
      <c r="N374" s="5"/>
      <c r="O374" s="5"/>
      <c r="P374" s="46"/>
      <c r="Q374" s="26"/>
      <c r="R374" s="26"/>
      <c r="S374" s="46"/>
      <c r="U374"/>
      <c r="V374"/>
      <c r="W374"/>
      <c r="X374"/>
    </row>
    <row r="375" spans="1:24" s="29" customFormat="1" ht="16.5">
      <c r="A375" s="48"/>
      <c r="B375" s="16"/>
      <c r="C375" s="16"/>
      <c r="D375" s="18"/>
      <c r="E375" s="5"/>
      <c r="F375" s="39"/>
      <c r="G375" s="40"/>
      <c r="H375" s="15"/>
      <c r="I375" s="15"/>
      <c r="J375" s="15"/>
      <c r="K375" s="6"/>
      <c r="L375" s="40"/>
      <c r="M375" s="25"/>
      <c r="N375" s="5"/>
      <c r="O375" s="5"/>
      <c r="P375" s="46"/>
      <c r="Q375" s="26"/>
      <c r="R375" s="26"/>
      <c r="S375" s="46"/>
      <c r="U375"/>
      <c r="V375"/>
      <c r="W375"/>
      <c r="X375"/>
    </row>
    <row r="376" spans="1:24" s="29" customFormat="1" ht="16.5">
      <c r="A376" s="48"/>
      <c r="B376" s="16"/>
      <c r="C376" s="16"/>
      <c r="D376" s="18"/>
      <c r="E376" s="5"/>
      <c r="F376" s="39"/>
      <c r="G376" s="40"/>
      <c r="H376" s="15"/>
      <c r="I376" s="15"/>
      <c r="J376" s="15"/>
      <c r="K376" s="6"/>
      <c r="L376" s="40"/>
      <c r="M376" s="25"/>
      <c r="N376" s="5"/>
      <c r="O376" s="5"/>
      <c r="P376" s="46"/>
      <c r="Q376" s="26"/>
      <c r="R376" s="26"/>
      <c r="S376" s="46"/>
      <c r="U376"/>
      <c r="V376"/>
      <c r="W376"/>
      <c r="X376"/>
    </row>
    <row r="377" spans="1:24" s="29" customFormat="1" ht="16.5">
      <c r="A377" s="48"/>
      <c r="B377" s="16"/>
      <c r="C377" s="16"/>
      <c r="D377" s="18"/>
      <c r="E377" s="5"/>
      <c r="F377" s="39"/>
      <c r="G377" s="40"/>
      <c r="H377" s="15"/>
      <c r="I377" s="15"/>
      <c r="J377" s="15"/>
      <c r="K377" s="6"/>
      <c r="L377" s="40"/>
      <c r="M377" s="25"/>
      <c r="N377" s="5"/>
      <c r="O377" s="5"/>
      <c r="P377" s="46"/>
      <c r="Q377" s="26"/>
      <c r="R377" s="26"/>
      <c r="S377" s="46"/>
      <c r="U377"/>
      <c r="V377"/>
      <c r="W377"/>
      <c r="X377"/>
    </row>
    <row r="378" spans="1:24" s="29" customFormat="1" ht="16.5">
      <c r="A378" s="48"/>
      <c r="B378" s="16"/>
      <c r="C378" s="16"/>
      <c r="D378" s="18"/>
      <c r="E378" s="5"/>
      <c r="F378" s="39"/>
      <c r="G378" s="40"/>
      <c r="H378" s="15"/>
      <c r="I378" s="15"/>
      <c r="J378" s="15"/>
      <c r="K378" s="6"/>
      <c r="L378" s="40"/>
      <c r="M378" s="25"/>
      <c r="N378" s="5"/>
      <c r="O378" s="5"/>
      <c r="P378" s="46"/>
      <c r="Q378" s="26"/>
      <c r="R378" s="26"/>
      <c r="S378" s="46"/>
      <c r="U378"/>
      <c r="V378"/>
      <c r="W378"/>
      <c r="X378"/>
    </row>
    <row r="379" spans="1:24" s="29" customFormat="1" ht="16.5">
      <c r="A379" s="48"/>
      <c r="B379" s="16"/>
      <c r="C379" s="16"/>
      <c r="D379" s="18"/>
      <c r="E379" s="5"/>
      <c r="F379" s="39"/>
      <c r="G379" s="40"/>
      <c r="H379" s="15"/>
      <c r="I379" s="15"/>
      <c r="J379" s="15"/>
      <c r="K379" s="6"/>
      <c r="L379" s="40"/>
      <c r="M379" s="25"/>
      <c r="N379" s="5"/>
      <c r="O379" s="5"/>
      <c r="P379" s="46"/>
      <c r="Q379" s="26"/>
      <c r="R379" s="26"/>
      <c r="S379" s="46"/>
      <c r="U379"/>
      <c r="V379"/>
      <c r="W379"/>
      <c r="X379"/>
    </row>
    <row r="380" spans="1:24" s="29" customFormat="1" ht="16.5">
      <c r="A380" s="48"/>
      <c r="B380" s="16"/>
      <c r="C380" s="16"/>
      <c r="D380" s="18"/>
      <c r="E380" s="5"/>
      <c r="F380" s="39"/>
      <c r="G380" s="40"/>
      <c r="H380" s="15"/>
      <c r="I380" s="15"/>
      <c r="J380" s="15"/>
      <c r="K380" s="6"/>
      <c r="L380" s="40"/>
      <c r="M380" s="25"/>
      <c r="N380" s="5"/>
      <c r="O380" s="5"/>
      <c r="P380" s="46"/>
      <c r="Q380" s="26"/>
      <c r="R380" s="26"/>
      <c r="S380" s="46"/>
      <c r="U380"/>
      <c r="V380"/>
      <c r="W380"/>
      <c r="X380"/>
    </row>
    <row r="381" spans="1:24" s="29" customFormat="1" ht="16.5">
      <c r="A381" s="48"/>
      <c r="B381" s="16"/>
      <c r="C381" s="16"/>
      <c r="D381" s="18"/>
      <c r="E381" s="5"/>
      <c r="F381" s="39"/>
      <c r="G381" s="40"/>
      <c r="H381" s="15"/>
      <c r="I381" s="15"/>
      <c r="J381" s="15"/>
      <c r="K381" s="6"/>
      <c r="L381" s="40"/>
      <c r="M381" s="25"/>
      <c r="N381" s="5"/>
      <c r="O381" s="5"/>
      <c r="P381" s="46"/>
      <c r="Q381" s="26"/>
      <c r="R381" s="26"/>
      <c r="S381" s="46"/>
      <c r="U381"/>
      <c r="V381"/>
      <c r="W381"/>
      <c r="X381"/>
    </row>
    <row r="382" spans="1:24" s="29" customFormat="1" ht="16.5">
      <c r="A382" s="48"/>
      <c r="B382" s="16"/>
      <c r="C382" s="16"/>
      <c r="D382" s="18"/>
      <c r="E382" s="5"/>
      <c r="F382" s="39"/>
      <c r="G382" s="40"/>
      <c r="H382" s="15"/>
      <c r="I382" s="15"/>
      <c r="J382" s="15"/>
      <c r="K382" s="6"/>
      <c r="L382" s="40"/>
      <c r="M382" s="25"/>
      <c r="N382" s="5"/>
      <c r="O382" s="5"/>
      <c r="P382" s="46"/>
      <c r="Q382" s="26"/>
      <c r="R382" s="26"/>
      <c r="S382" s="46"/>
      <c r="U382"/>
      <c r="V382"/>
      <c r="W382"/>
      <c r="X382"/>
    </row>
    <row r="383" spans="1:24" s="29" customFormat="1" ht="16.5">
      <c r="A383" s="48"/>
      <c r="B383" s="16"/>
      <c r="C383" s="16"/>
      <c r="D383" s="18"/>
      <c r="E383" s="5"/>
      <c r="F383" s="39"/>
      <c r="G383" s="40"/>
      <c r="H383" s="15"/>
      <c r="I383" s="15"/>
      <c r="J383" s="15"/>
      <c r="K383" s="6"/>
      <c r="L383" s="40"/>
      <c r="M383" s="25"/>
      <c r="N383" s="5"/>
      <c r="O383" s="5"/>
      <c r="P383" s="46"/>
      <c r="Q383" s="26"/>
      <c r="R383" s="26"/>
      <c r="S383" s="46"/>
      <c r="U383"/>
      <c r="V383"/>
      <c r="W383"/>
      <c r="X383"/>
    </row>
    <row r="384" spans="1:24" s="29" customFormat="1" ht="16.5">
      <c r="A384" s="48"/>
      <c r="B384" s="16"/>
      <c r="C384" s="16"/>
      <c r="D384" s="18"/>
      <c r="E384" s="5"/>
      <c r="F384" s="39"/>
      <c r="G384" s="40"/>
      <c r="H384" s="15"/>
      <c r="I384" s="15"/>
      <c r="J384" s="15"/>
      <c r="K384" s="6"/>
      <c r="L384" s="40"/>
      <c r="M384" s="25"/>
      <c r="N384" s="5"/>
      <c r="O384" s="5"/>
      <c r="P384" s="46"/>
      <c r="Q384" s="26"/>
      <c r="R384" s="26"/>
      <c r="S384" s="46"/>
      <c r="U384"/>
      <c r="V384"/>
      <c r="W384"/>
      <c r="X384"/>
    </row>
    <row r="385" spans="1:24" s="29" customFormat="1" ht="16.5">
      <c r="A385" s="48"/>
      <c r="B385" s="16"/>
      <c r="C385" s="16"/>
      <c r="D385" s="18"/>
      <c r="E385" s="5"/>
      <c r="F385" s="39"/>
      <c r="G385" s="40"/>
      <c r="H385" s="15"/>
      <c r="I385" s="15"/>
      <c r="J385" s="15"/>
      <c r="K385" s="6"/>
      <c r="L385" s="40"/>
      <c r="M385" s="25"/>
      <c r="N385" s="5"/>
      <c r="O385" s="5"/>
      <c r="P385" s="46"/>
      <c r="Q385" s="26"/>
      <c r="R385" s="26"/>
      <c r="S385" s="46"/>
      <c r="U385"/>
      <c r="V385"/>
      <c r="W385"/>
      <c r="X385"/>
    </row>
    <row r="386" spans="1:24" s="29" customFormat="1" ht="16.5">
      <c r="A386" s="48"/>
      <c r="B386" s="16"/>
      <c r="C386" s="16"/>
      <c r="D386" s="18"/>
      <c r="E386" s="5"/>
      <c r="F386" s="39"/>
      <c r="G386" s="40"/>
      <c r="H386" s="15"/>
      <c r="I386" s="15"/>
      <c r="J386" s="15"/>
      <c r="K386" s="6"/>
      <c r="L386" s="40"/>
      <c r="M386" s="25"/>
      <c r="N386" s="5"/>
      <c r="O386" s="5"/>
      <c r="P386" s="46"/>
      <c r="Q386" s="26"/>
      <c r="R386" s="26"/>
      <c r="S386" s="46"/>
      <c r="U386"/>
      <c r="V386"/>
      <c r="W386"/>
      <c r="X386"/>
    </row>
    <row r="387" spans="1:24" s="29" customFormat="1" ht="16.5">
      <c r="A387" s="48"/>
      <c r="B387" s="16"/>
      <c r="C387" s="16"/>
      <c r="D387" s="18"/>
      <c r="E387" s="5"/>
      <c r="F387" s="39"/>
      <c r="G387" s="40"/>
      <c r="H387" s="15"/>
      <c r="I387" s="15"/>
      <c r="J387" s="15"/>
      <c r="K387" s="6"/>
      <c r="L387" s="40"/>
      <c r="M387" s="25"/>
      <c r="N387" s="5"/>
      <c r="O387" s="5"/>
      <c r="P387" s="46"/>
      <c r="Q387" s="26"/>
      <c r="R387" s="26"/>
      <c r="S387" s="46"/>
      <c r="U387"/>
      <c r="V387"/>
      <c r="W387"/>
      <c r="X387"/>
    </row>
    <row r="388" spans="1:24" s="29" customFormat="1" ht="16.5">
      <c r="A388" s="48"/>
      <c r="B388" s="16"/>
      <c r="C388" s="16"/>
      <c r="D388" s="18"/>
      <c r="E388" s="5"/>
      <c r="F388" s="39"/>
      <c r="G388" s="40"/>
      <c r="H388" s="15"/>
      <c r="I388" s="15"/>
      <c r="J388" s="15"/>
      <c r="K388" s="6"/>
      <c r="L388" s="40"/>
      <c r="M388" s="25"/>
      <c r="N388" s="5"/>
      <c r="O388" s="5"/>
      <c r="P388" s="46"/>
      <c r="Q388" s="26"/>
      <c r="R388" s="26"/>
      <c r="S388" s="46"/>
      <c r="U388"/>
      <c r="V388"/>
      <c r="W388"/>
      <c r="X388"/>
    </row>
    <row r="389" spans="1:24" s="29" customFormat="1" ht="16.5">
      <c r="A389" s="48"/>
      <c r="B389" s="16"/>
      <c r="C389" s="16"/>
      <c r="D389" s="18"/>
      <c r="E389" s="5"/>
      <c r="F389" s="39"/>
      <c r="G389" s="40"/>
      <c r="H389" s="15"/>
      <c r="I389" s="15"/>
      <c r="J389" s="15"/>
      <c r="K389" s="6"/>
      <c r="L389" s="40"/>
      <c r="M389" s="25"/>
      <c r="N389" s="5"/>
      <c r="O389" s="5"/>
      <c r="P389" s="46"/>
      <c r="Q389" s="26"/>
      <c r="R389" s="26"/>
      <c r="S389" s="46"/>
      <c r="U389"/>
      <c r="V389"/>
      <c r="W389"/>
      <c r="X389"/>
    </row>
    <row r="390" spans="1:24" s="29" customFormat="1" ht="16.5">
      <c r="A390" s="48"/>
      <c r="B390" s="16"/>
      <c r="C390" s="16"/>
      <c r="D390" s="18"/>
      <c r="E390" s="5"/>
      <c r="F390" s="39"/>
      <c r="G390" s="40"/>
      <c r="H390" s="15"/>
      <c r="I390" s="15"/>
      <c r="J390" s="15"/>
      <c r="K390" s="6"/>
      <c r="L390" s="40"/>
      <c r="M390" s="25"/>
      <c r="N390" s="5"/>
      <c r="O390" s="5"/>
      <c r="P390" s="46"/>
      <c r="Q390" s="26"/>
      <c r="R390" s="26"/>
      <c r="S390" s="46"/>
      <c r="U390"/>
      <c r="V390"/>
      <c r="W390"/>
      <c r="X390"/>
    </row>
    <row r="391" spans="1:24" s="29" customFormat="1" ht="16.5">
      <c r="A391" s="48"/>
      <c r="B391" s="16"/>
      <c r="C391" s="16"/>
      <c r="D391" s="18"/>
      <c r="E391" s="5"/>
      <c r="F391" s="39"/>
      <c r="G391" s="40"/>
      <c r="H391" s="15"/>
      <c r="I391" s="15"/>
      <c r="J391" s="15"/>
      <c r="K391" s="6"/>
      <c r="L391" s="40"/>
      <c r="M391" s="25"/>
      <c r="N391" s="5"/>
      <c r="O391" s="5"/>
      <c r="P391" s="46"/>
      <c r="Q391" s="26"/>
      <c r="R391" s="26"/>
      <c r="S391" s="46"/>
      <c r="U391"/>
      <c r="V391"/>
      <c r="W391"/>
      <c r="X391"/>
    </row>
    <row r="392" spans="1:24" s="29" customFormat="1" ht="16.5">
      <c r="A392" s="48"/>
      <c r="B392" s="16"/>
      <c r="C392" s="16"/>
      <c r="D392" s="18"/>
      <c r="E392" s="5"/>
      <c r="F392" s="39"/>
      <c r="G392" s="40"/>
      <c r="H392" s="15"/>
      <c r="I392" s="15"/>
      <c r="J392" s="15"/>
      <c r="K392" s="6"/>
      <c r="L392" s="40"/>
      <c r="M392" s="25"/>
      <c r="N392" s="5"/>
      <c r="O392" s="5"/>
      <c r="P392" s="46"/>
      <c r="Q392" s="26"/>
      <c r="R392" s="26"/>
      <c r="S392" s="46"/>
      <c r="U392"/>
      <c r="V392"/>
      <c r="W392"/>
      <c r="X392"/>
    </row>
    <row r="393" spans="1:24" s="29" customFormat="1" ht="16.5">
      <c r="A393" s="48"/>
      <c r="B393" s="16"/>
      <c r="C393" s="16"/>
      <c r="D393" s="18"/>
      <c r="E393" s="5"/>
      <c r="F393" s="39"/>
      <c r="G393" s="40"/>
      <c r="H393" s="15"/>
      <c r="I393" s="15"/>
      <c r="J393" s="15"/>
      <c r="K393" s="6"/>
      <c r="L393" s="40"/>
      <c r="M393" s="25"/>
      <c r="N393" s="5"/>
      <c r="O393" s="5"/>
      <c r="P393" s="46"/>
      <c r="Q393" s="26"/>
      <c r="R393" s="26"/>
      <c r="S393" s="46"/>
      <c r="U393"/>
      <c r="V393"/>
      <c r="W393"/>
      <c r="X393"/>
    </row>
    <row r="394" spans="1:24" s="29" customFormat="1" ht="16.5">
      <c r="A394" s="48"/>
      <c r="B394" s="16"/>
      <c r="C394" s="16"/>
      <c r="D394" s="18"/>
      <c r="E394" s="5"/>
      <c r="F394" s="39"/>
      <c r="G394" s="40"/>
      <c r="H394" s="15"/>
      <c r="I394" s="15"/>
      <c r="J394" s="15"/>
      <c r="K394" s="6"/>
      <c r="L394" s="40"/>
      <c r="M394" s="25"/>
      <c r="N394" s="5"/>
      <c r="O394" s="5"/>
      <c r="P394" s="46"/>
      <c r="Q394" s="26"/>
      <c r="R394" s="26"/>
      <c r="S394" s="46"/>
      <c r="U394"/>
      <c r="V394"/>
      <c r="W394"/>
      <c r="X394"/>
    </row>
    <row r="395" spans="1:24" s="29" customFormat="1" ht="16.5">
      <c r="A395" s="48"/>
      <c r="B395" s="16"/>
      <c r="C395" s="16"/>
      <c r="D395" s="18"/>
      <c r="E395" s="5"/>
      <c r="F395" s="39"/>
      <c r="G395" s="40"/>
      <c r="H395" s="15"/>
      <c r="I395" s="15"/>
      <c r="J395" s="15"/>
      <c r="K395" s="6"/>
      <c r="L395" s="40"/>
      <c r="M395" s="25"/>
      <c r="N395" s="5"/>
      <c r="O395" s="5"/>
      <c r="P395" s="46"/>
      <c r="Q395" s="26"/>
      <c r="R395" s="26"/>
      <c r="S395" s="46"/>
      <c r="U395"/>
      <c r="V395"/>
      <c r="W395"/>
      <c r="X395"/>
    </row>
    <row r="396" spans="1:24" s="29" customFormat="1" ht="16.5">
      <c r="A396" s="48"/>
      <c r="B396" s="16"/>
      <c r="C396" s="16"/>
      <c r="D396" s="18"/>
      <c r="E396" s="5"/>
      <c r="F396" s="39"/>
      <c r="G396" s="40"/>
      <c r="H396" s="15"/>
      <c r="I396" s="15"/>
      <c r="J396" s="15"/>
      <c r="K396" s="6"/>
      <c r="L396" s="40"/>
      <c r="M396" s="25"/>
      <c r="N396" s="5"/>
      <c r="O396" s="5"/>
      <c r="P396" s="46"/>
      <c r="Q396" s="26"/>
      <c r="R396" s="26"/>
      <c r="S396" s="46"/>
      <c r="U396"/>
      <c r="V396"/>
      <c r="W396"/>
      <c r="X396"/>
    </row>
    <row r="397" spans="1:24" s="29" customFormat="1" ht="16.5">
      <c r="A397" s="48"/>
      <c r="B397" s="16"/>
      <c r="C397" s="16"/>
      <c r="D397" s="18"/>
      <c r="E397" s="5"/>
      <c r="F397" s="39"/>
      <c r="G397" s="40"/>
      <c r="H397" s="15"/>
      <c r="I397" s="15"/>
      <c r="J397" s="15"/>
      <c r="K397" s="6"/>
      <c r="L397" s="40"/>
      <c r="M397" s="25"/>
      <c r="N397" s="5"/>
      <c r="O397" s="5"/>
      <c r="P397" s="46"/>
      <c r="Q397" s="26"/>
      <c r="R397" s="26"/>
      <c r="S397" s="46"/>
      <c r="U397"/>
      <c r="V397"/>
      <c r="W397"/>
      <c r="X397"/>
    </row>
    <row r="398" spans="1:24" s="29" customFormat="1" ht="16.5">
      <c r="A398" s="48"/>
      <c r="B398" s="16"/>
      <c r="C398" s="16"/>
      <c r="D398" s="18"/>
      <c r="E398" s="5"/>
      <c r="F398" s="39"/>
      <c r="G398" s="40"/>
      <c r="H398" s="15"/>
      <c r="I398" s="15"/>
      <c r="J398" s="15"/>
      <c r="K398" s="6"/>
      <c r="L398" s="40"/>
      <c r="M398" s="25"/>
      <c r="N398" s="5"/>
      <c r="O398" s="5"/>
      <c r="P398" s="46"/>
      <c r="Q398" s="26"/>
      <c r="R398" s="26"/>
      <c r="S398" s="46"/>
      <c r="U398"/>
      <c r="V398"/>
      <c r="W398"/>
      <c r="X398"/>
    </row>
    <row r="399" spans="1:24" s="29" customFormat="1" ht="16.5">
      <c r="A399" s="48"/>
      <c r="B399" s="16"/>
      <c r="C399" s="16"/>
      <c r="D399" s="18"/>
      <c r="E399" s="5"/>
      <c r="F399" s="39"/>
      <c r="G399" s="40"/>
      <c r="H399" s="15"/>
      <c r="I399" s="15"/>
      <c r="J399" s="15"/>
      <c r="K399" s="6"/>
      <c r="L399" s="40"/>
      <c r="M399" s="25"/>
      <c r="N399" s="5"/>
      <c r="O399" s="5"/>
      <c r="P399" s="46"/>
      <c r="Q399" s="26"/>
      <c r="R399" s="26"/>
      <c r="S399" s="46"/>
      <c r="U399"/>
      <c r="V399"/>
      <c r="W399"/>
      <c r="X399"/>
    </row>
    <row r="400" spans="1:24" s="29" customFormat="1" ht="16.5">
      <c r="A400" s="48"/>
      <c r="B400" s="16"/>
      <c r="C400" s="16"/>
      <c r="D400" s="18"/>
      <c r="E400" s="5"/>
      <c r="F400" s="39"/>
      <c r="G400" s="40"/>
      <c r="H400" s="15"/>
      <c r="I400" s="15"/>
      <c r="J400" s="15"/>
      <c r="K400" s="6"/>
      <c r="L400" s="40"/>
      <c r="M400" s="25"/>
      <c r="N400" s="5"/>
      <c r="O400" s="5"/>
      <c r="P400" s="46"/>
      <c r="Q400" s="26"/>
      <c r="R400" s="26"/>
      <c r="S400" s="46"/>
      <c r="U400"/>
      <c r="V400"/>
      <c r="W400"/>
      <c r="X400"/>
    </row>
    <row r="401" spans="1:24" s="29" customFormat="1" ht="16.5">
      <c r="A401" s="48"/>
      <c r="B401" s="16"/>
      <c r="C401" s="16"/>
      <c r="D401" s="18"/>
      <c r="E401" s="5"/>
      <c r="F401" s="39"/>
      <c r="G401" s="40"/>
      <c r="H401" s="15"/>
      <c r="I401" s="15"/>
      <c r="J401" s="15"/>
      <c r="K401" s="6"/>
      <c r="L401" s="40"/>
      <c r="M401" s="25"/>
      <c r="N401" s="5"/>
      <c r="O401" s="5"/>
      <c r="P401" s="46"/>
      <c r="Q401" s="26"/>
      <c r="R401" s="26"/>
      <c r="S401" s="46"/>
      <c r="U401"/>
      <c r="V401"/>
      <c r="W401"/>
      <c r="X401"/>
    </row>
    <row r="402" spans="1:24" s="29" customFormat="1" ht="16.5">
      <c r="A402" s="48"/>
      <c r="B402" s="16"/>
      <c r="C402" s="16"/>
      <c r="D402" s="18"/>
      <c r="E402" s="5"/>
      <c r="F402" s="39"/>
      <c r="G402" s="40"/>
      <c r="H402" s="15"/>
      <c r="I402" s="15"/>
      <c r="J402" s="15"/>
      <c r="K402" s="6"/>
      <c r="L402" s="40"/>
      <c r="M402" s="25"/>
      <c r="N402" s="5"/>
      <c r="O402" s="5"/>
      <c r="P402" s="46"/>
      <c r="Q402" s="26"/>
      <c r="R402" s="26"/>
      <c r="S402" s="46"/>
      <c r="U402"/>
      <c r="V402"/>
      <c r="W402"/>
      <c r="X402"/>
    </row>
    <row r="403" spans="1:24" s="29" customFormat="1" ht="16.5">
      <c r="A403" s="48"/>
      <c r="B403" s="16"/>
      <c r="C403" s="16"/>
      <c r="D403" s="18"/>
      <c r="E403" s="5"/>
      <c r="F403" s="39"/>
      <c r="G403" s="40"/>
      <c r="H403" s="15"/>
      <c r="I403" s="15"/>
      <c r="J403" s="15"/>
      <c r="K403" s="6"/>
      <c r="L403" s="40"/>
      <c r="M403" s="25"/>
      <c r="N403" s="5"/>
      <c r="O403" s="5"/>
      <c r="P403" s="46"/>
      <c r="Q403" s="26"/>
      <c r="R403" s="26"/>
      <c r="S403" s="46"/>
      <c r="U403"/>
      <c r="V403"/>
      <c r="W403"/>
      <c r="X403"/>
    </row>
    <row r="404" spans="1:24" s="29" customFormat="1" ht="16.5">
      <c r="A404" s="48"/>
      <c r="B404" s="16"/>
      <c r="C404" s="16"/>
      <c r="D404" s="18"/>
      <c r="E404" s="5"/>
      <c r="F404" s="39"/>
      <c r="G404" s="40"/>
      <c r="H404" s="15"/>
      <c r="I404" s="15"/>
      <c r="J404" s="15"/>
      <c r="K404" s="6"/>
      <c r="L404" s="40"/>
      <c r="M404" s="25"/>
      <c r="N404" s="5"/>
      <c r="O404" s="5"/>
      <c r="P404" s="46"/>
      <c r="Q404" s="26"/>
      <c r="R404" s="26"/>
      <c r="S404" s="46"/>
      <c r="U404"/>
      <c r="V404"/>
      <c r="W404"/>
      <c r="X404"/>
    </row>
    <row r="405" spans="1:24" s="29" customFormat="1" ht="16.5">
      <c r="A405" s="48"/>
      <c r="B405" s="16"/>
      <c r="C405" s="16"/>
      <c r="D405" s="18"/>
      <c r="E405" s="5"/>
      <c r="F405" s="39"/>
      <c r="G405" s="40"/>
      <c r="H405" s="15"/>
      <c r="I405" s="15"/>
      <c r="J405" s="15"/>
      <c r="K405" s="6"/>
      <c r="L405" s="40"/>
      <c r="M405" s="25"/>
      <c r="N405" s="5"/>
      <c r="O405" s="5"/>
      <c r="P405" s="46"/>
      <c r="Q405" s="26"/>
      <c r="R405" s="26"/>
      <c r="S405" s="46"/>
      <c r="U405"/>
      <c r="V405"/>
      <c r="W405"/>
      <c r="X405"/>
    </row>
    <row r="406" spans="1:24" s="29" customFormat="1" ht="16.5">
      <c r="A406" s="48"/>
      <c r="B406" s="16"/>
      <c r="C406" s="16"/>
      <c r="D406" s="18"/>
      <c r="E406" s="5"/>
      <c r="F406" s="39"/>
      <c r="G406" s="40"/>
      <c r="H406" s="15"/>
      <c r="I406" s="15"/>
      <c r="J406" s="15"/>
      <c r="K406" s="6"/>
      <c r="L406" s="40"/>
      <c r="M406" s="25"/>
      <c r="N406" s="5"/>
      <c r="O406" s="5"/>
      <c r="P406" s="46"/>
      <c r="Q406" s="26"/>
      <c r="R406" s="26"/>
      <c r="S406" s="46"/>
      <c r="U406"/>
      <c r="V406"/>
      <c r="W406"/>
      <c r="X406"/>
    </row>
    <row r="407" spans="1:24" s="29" customFormat="1" ht="16.5">
      <c r="A407" s="48"/>
      <c r="B407" s="16"/>
      <c r="C407" s="16"/>
      <c r="D407" s="18"/>
      <c r="E407" s="5"/>
      <c r="F407" s="39"/>
      <c r="G407" s="40"/>
      <c r="H407" s="15"/>
      <c r="I407" s="15"/>
      <c r="J407" s="15"/>
      <c r="K407" s="6"/>
      <c r="L407" s="40"/>
      <c r="M407" s="25"/>
      <c r="N407" s="5"/>
      <c r="O407" s="5"/>
      <c r="P407" s="46"/>
      <c r="Q407" s="26"/>
      <c r="R407" s="26"/>
      <c r="S407" s="46"/>
      <c r="U407"/>
      <c r="V407"/>
      <c r="W407"/>
      <c r="X407"/>
    </row>
    <row r="408" spans="1:24" s="29" customFormat="1" ht="16.5">
      <c r="A408" s="48"/>
      <c r="B408" s="16"/>
      <c r="C408" s="16"/>
      <c r="D408" s="18"/>
      <c r="E408" s="5"/>
      <c r="F408" s="39"/>
      <c r="G408" s="40"/>
      <c r="H408" s="15"/>
      <c r="I408" s="15"/>
      <c r="J408" s="15"/>
      <c r="K408" s="6"/>
      <c r="L408" s="40"/>
      <c r="M408" s="25"/>
      <c r="N408" s="5"/>
      <c r="O408" s="5"/>
      <c r="P408" s="46"/>
      <c r="Q408" s="26"/>
      <c r="R408" s="26"/>
      <c r="S408" s="46"/>
      <c r="U408"/>
      <c r="V408"/>
      <c r="W408"/>
      <c r="X408"/>
    </row>
    <row r="409" spans="1:24" s="29" customFormat="1" ht="16.5">
      <c r="A409" s="48"/>
      <c r="B409" s="16"/>
      <c r="C409" s="16"/>
      <c r="D409" s="18"/>
      <c r="E409" s="5"/>
      <c r="F409" s="39"/>
      <c r="G409" s="40"/>
      <c r="H409" s="15"/>
      <c r="I409" s="15"/>
      <c r="J409" s="15"/>
      <c r="K409" s="6"/>
      <c r="L409" s="40"/>
      <c r="M409" s="25"/>
      <c r="N409" s="5"/>
      <c r="O409" s="5"/>
      <c r="P409" s="46"/>
      <c r="Q409" s="26"/>
      <c r="R409" s="26"/>
      <c r="S409" s="46"/>
      <c r="U409"/>
      <c r="V409"/>
      <c r="W409"/>
      <c r="X409"/>
    </row>
    <row r="410" spans="1:24" s="29" customFormat="1" ht="16.5">
      <c r="A410" s="48"/>
      <c r="B410" s="16"/>
      <c r="C410" s="16"/>
      <c r="D410" s="18"/>
      <c r="E410" s="5"/>
      <c r="F410" s="39"/>
      <c r="G410" s="40"/>
      <c r="H410" s="15"/>
      <c r="I410" s="15"/>
      <c r="J410" s="15"/>
      <c r="K410" s="6"/>
      <c r="L410" s="40"/>
      <c r="M410" s="25"/>
      <c r="N410" s="5"/>
      <c r="O410" s="5"/>
      <c r="P410" s="46"/>
      <c r="Q410" s="26"/>
      <c r="R410" s="26"/>
      <c r="S410" s="46"/>
      <c r="U410"/>
      <c r="V410"/>
      <c r="W410"/>
      <c r="X410"/>
    </row>
    <row r="411" spans="1:24" s="29" customFormat="1" ht="16.5">
      <c r="A411" s="48"/>
      <c r="B411" s="16"/>
      <c r="C411" s="16"/>
      <c r="D411" s="18"/>
      <c r="E411" s="5"/>
      <c r="F411" s="39"/>
      <c r="G411" s="40"/>
      <c r="H411" s="15"/>
      <c r="I411" s="15"/>
      <c r="J411" s="15"/>
      <c r="K411" s="6"/>
      <c r="L411" s="40"/>
      <c r="M411" s="25"/>
      <c r="N411" s="5"/>
      <c r="O411" s="5"/>
      <c r="P411" s="46"/>
      <c r="Q411" s="26"/>
      <c r="R411" s="26"/>
      <c r="S411" s="46"/>
      <c r="U411"/>
      <c r="V411"/>
      <c r="W411"/>
      <c r="X411"/>
    </row>
    <row r="412" spans="1:24" s="29" customFormat="1" ht="16.5">
      <c r="A412" s="48"/>
      <c r="B412" s="16"/>
      <c r="C412" s="16"/>
      <c r="D412" s="18"/>
      <c r="E412" s="5"/>
      <c r="F412" s="39"/>
      <c r="G412" s="40"/>
      <c r="H412" s="15"/>
      <c r="I412" s="15"/>
      <c r="J412" s="15"/>
      <c r="K412" s="6"/>
      <c r="L412" s="40"/>
      <c r="M412" s="25"/>
      <c r="N412" s="5"/>
      <c r="O412" s="5"/>
      <c r="P412" s="46"/>
      <c r="Q412" s="26"/>
      <c r="R412" s="26"/>
      <c r="S412" s="46"/>
      <c r="U412"/>
      <c r="V412"/>
      <c r="W412"/>
      <c r="X412"/>
    </row>
    <row r="413" spans="1:24" s="29" customFormat="1" ht="16.5">
      <c r="A413" s="48"/>
      <c r="B413" s="16"/>
      <c r="C413" s="16"/>
      <c r="D413" s="18"/>
      <c r="E413" s="5"/>
      <c r="F413" s="39"/>
      <c r="G413" s="40"/>
      <c r="H413" s="15"/>
      <c r="I413" s="15"/>
      <c r="J413" s="15"/>
      <c r="K413" s="6"/>
      <c r="L413" s="40"/>
      <c r="M413" s="25"/>
      <c r="N413" s="5"/>
      <c r="O413" s="5"/>
      <c r="P413" s="46"/>
      <c r="Q413" s="26"/>
      <c r="R413" s="26"/>
      <c r="S413" s="46"/>
      <c r="U413"/>
      <c r="V413"/>
      <c r="W413"/>
      <c r="X413"/>
    </row>
    <row r="414" spans="1:24" s="29" customFormat="1" ht="16.5">
      <c r="A414" s="48"/>
      <c r="B414" s="16"/>
      <c r="C414" s="16"/>
      <c r="D414" s="18"/>
      <c r="E414" s="5"/>
      <c r="F414" s="39"/>
      <c r="G414" s="40"/>
      <c r="H414" s="15"/>
      <c r="I414" s="15"/>
      <c r="J414" s="15"/>
      <c r="K414" s="6"/>
      <c r="L414" s="40"/>
      <c r="M414" s="25"/>
      <c r="N414" s="5"/>
      <c r="O414" s="5"/>
      <c r="P414" s="46"/>
      <c r="Q414" s="26"/>
      <c r="R414" s="26"/>
      <c r="S414" s="46"/>
      <c r="U414"/>
      <c r="V414"/>
      <c r="W414"/>
      <c r="X414"/>
    </row>
    <row r="415" spans="1:24" s="29" customFormat="1" ht="16.5">
      <c r="A415" s="48"/>
      <c r="B415" s="16"/>
      <c r="C415" s="16"/>
      <c r="D415" s="18"/>
      <c r="E415" s="5"/>
      <c r="F415" s="39"/>
      <c r="G415" s="40"/>
      <c r="H415" s="15"/>
      <c r="I415" s="15"/>
      <c r="J415" s="15"/>
      <c r="K415" s="6"/>
      <c r="L415" s="40"/>
      <c r="M415" s="25"/>
      <c r="N415" s="5"/>
      <c r="O415" s="5"/>
      <c r="P415" s="46"/>
      <c r="Q415" s="26"/>
      <c r="R415" s="26"/>
      <c r="S415" s="46"/>
      <c r="U415"/>
      <c r="V415"/>
      <c r="W415"/>
      <c r="X415"/>
    </row>
    <row r="416" spans="1:24" s="29" customFormat="1" ht="16.5">
      <c r="A416" s="48"/>
      <c r="B416" s="16"/>
      <c r="C416" s="16"/>
      <c r="D416" s="18"/>
      <c r="E416" s="5"/>
      <c r="F416" s="39"/>
      <c r="G416" s="40"/>
      <c r="H416" s="15"/>
      <c r="I416" s="15"/>
      <c r="J416" s="15"/>
      <c r="K416" s="6"/>
      <c r="L416" s="40"/>
      <c r="M416" s="25"/>
      <c r="N416" s="5"/>
      <c r="O416" s="5"/>
      <c r="P416" s="46"/>
      <c r="Q416" s="26"/>
      <c r="R416" s="26"/>
      <c r="S416" s="46"/>
      <c r="U416"/>
      <c r="V416"/>
      <c r="W416"/>
      <c r="X416"/>
    </row>
    <row r="417" spans="1:24" s="29" customFormat="1" ht="16.5">
      <c r="A417" s="48"/>
      <c r="B417" s="16"/>
      <c r="C417" s="16"/>
      <c r="D417" s="18"/>
      <c r="E417" s="5"/>
      <c r="F417" s="39"/>
      <c r="G417" s="40"/>
      <c r="H417" s="15"/>
      <c r="I417" s="15"/>
      <c r="J417" s="15"/>
      <c r="K417" s="6"/>
      <c r="L417" s="40"/>
      <c r="M417" s="25"/>
      <c r="N417" s="5"/>
      <c r="O417" s="5"/>
      <c r="P417" s="46"/>
      <c r="Q417" s="26"/>
      <c r="R417" s="26"/>
      <c r="S417" s="46"/>
      <c r="U417"/>
      <c r="V417"/>
      <c r="W417"/>
      <c r="X417"/>
    </row>
    <row r="418" spans="1:24" s="29" customFormat="1" ht="16.5">
      <c r="A418" s="48"/>
      <c r="B418" s="16"/>
      <c r="C418" s="16"/>
      <c r="D418" s="18"/>
      <c r="E418" s="5"/>
      <c r="F418" s="39"/>
      <c r="G418" s="40"/>
      <c r="H418" s="15"/>
      <c r="I418" s="15"/>
      <c r="J418" s="15"/>
      <c r="K418" s="6"/>
      <c r="L418" s="40"/>
      <c r="M418" s="25"/>
      <c r="N418" s="5"/>
      <c r="O418" s="5"/>
      <c r="P418" s="46"/>
      <c r="Q418" s="26"/>
      <c r="R418" s="26"/>
      <c r="S418" s="46"/>
      <c r="U418"/>
      <c r="V418"/>
      <c r="W418"/>
      <c r="X418"/>
    </row>
    <row r="419" spans="1:24" s="29" customFormat="1" ht="16.5">
      <c r="A419" s="48"/>
      <c r="B419" s="16"/>
      <c r="C419" s="16"/>
      <c r="D419" s="18"/>
      <c r="E419" s="5"/>
      <c r="F419" s="39"/>
      <c r="G419" s="40"/>
      <c r="H419" s="15"/>
      <c r="I419" s="15"/>
      <c r="J419" s="15"/>
      <c r="K419" s="6"/>
      <c r="L419" s="40"/>
      <c r="M419" s="25"/>
      <c r="N419" s="5"/>
      <c r="O419" s="5"/>
      <c r="P419" s="46"/>
      <c r="Q419" s="26"/>
      <c r="R419" s="26"/>
      <c r="S419" s="46"/>
      <c r="U419"/>
      <c r="V419"/>
      <c r="W419"/>
      <c r="X419"/>
    </row>
    <row r="420" spans="1:24" s="29" customFormat="1" ht="16.5">
      <c r="A420" s="48"/>
      <c r="B420" s="16"/>
      <c r="C420" s="16"/>
      <c r="D420" s="18"/>
      <c r="E420" s="5"/>
      <c r="F420" s="39"/>
      <c r="G420" s="40"/>
      <c r="H420" s="15"/>
      <c r="I420" s="15"/>
      <c r="J420" s="15"/>
      <c r="K420" s="6"/>
      <c r="L420" s="40"/>
      <c r="M420" s="25"/>
      <c r="N420" s="5"/>
      <c r="O420" s="5"/>
      <c r="P420" s="46"/>
      <c r="Q420" s="26"/>
      <c r="R420" s="26"/>
      <c r="S420" s="46"/>
      <c r="U420"/>
      <c r="V420"/>
      <c r="W420"/>
      <c r="X420"/>
    </row>
    <row r="421" spans="1:24" s="29" customFormat="1" ht="16.5">
      <c r="A421" s="48"/>
      <c r="B421" s="16"/>
      <c r="C421" s="16"/>
      <c r="D421" s="18"/>
      <c r="E421" s="5"/>
      <c r="F421" s="39"/>
      <c r="G421" s="40"/>
      <c r="H421" s="15"/>
      <c r="I421" s="15"/>
      <c r="J421" s="15"/>
      <c r="K421" s="6"/>
      <c r="L421" s="40"/>
      <c r="M421" s="25"/>
      <c r="N421" s="5"/>
      <c r="O421" s="5"/>
      <c r="P421" s="46"/>
      <c r="Q421" s="26"/>
      <c r="R421" s="26"/>
      <c r="S421" s="46"/>
      <c r="U421"/>
      <c r="V421"/>
      <c r="W421"/>
      <c r="X421"/>
    </row>
    <row r="422" spans="1:24" s="29" customFormat="1" ht="16.5">
      <c r="A422" s="48"/>
      <c r="B422" s="16"/>
      <c r="C422" s="16"/>
      <c r="D422" s="18"/>
      <c r="E422" s="5"/>
      <c r="F422" s="39"/>
      <c r="G422" s="40"/>
      <c r="H422" s="15"/>
      <c r="I422" s="15"/>
      <c r="J422" s="15"/>
      <c r="K422" s="6"/>
      <c r="L422" s="40"/>
      <c r="M422" s="25"/>
      <c r="N422" s="5"/>
      <c r="O422" s="5"/>
      <c r="P422" s="46"/>
      <c r="Q422" s="26"/>
      <c r="R422" s="26"/>
      <c r="S422" s="46"/>
      <c r="U422"/>
      <c r="V422"/>
      <c r="W422"/>
      <c r="X422"/>
    </row>
    <row r="423" spans="1:24" s="29" customFormat="1" ht="16.5">
      <c r="A423" s="48"/>
      <c r="B423" s="16"/>
      <c r="C423" s="16"/>
      <c r="D423" s="18"/>
      <c r="E423" s="5"/>
      <c r="F423" s="39"/>
      <c r="G423" s="40"/>
      <c r="H423" s="15"/>
      <c r="I423" s="15"/>
      <c r="J423" s="15"/>
      <c r="K423" s="6"/>
      <c r="L423" s="40"/>
      <c r="M423" s="25"/>
      <c r="N423" s="5"/>
      <c r="O423" s="5"/>
      <c r="P423" s="46"/>
      <c r="Q423" s="26"/>
      <c r="R423" s="26"/>
      <c r="S423" s="46"/>
      <c r="U423"/>
      <c r="V423"/>
      <c r="W423"/>
      <c r="X423"/>
    </row>
    <row r="424" spans="1:24" s="29" customFormat="1" ht="16.5">
      <c r="A424" s="48"/>
      <c r="B424" s="16"/>
      <c r="C424" s="16"/>
      <c r="D424" s="18"/>
      <c r="E424" s="5"/>
      <c r="F424" s="39"/>
      <c r="G424" s="40"/>
      <c r="H424" s="15"/>
      <c r="I424" s="15"/>
      <c r="J424" s="15"/>
      <c r="K424" s="6"/>
      <c r="L424" s="40"/>
      <c r="M424" s="25"/>
      <c r="N424" s="5"/>
      <c r="O424" s="5"/>
      <c r="P424" s="46"/>
      <c r="Q424" s="26"/>
      <c r="R424" s="26"/>
      <c r="S424" s="46"/>
      <c r="U424"/>
      <c r="V424"/>
      <c r="W424"/>
      <c r="X424"/>
    </row>
    <row r="425" spans="1:24" s="29" customFormat="1" ht="16.5">
      <c r="A425" s="48"/>
      <c r="B425" s="16"/>
      <c r="C425" s="16"/>
      <c r="D425" s="18"/>
      <c r="E425" s="5"/>
      <c r="F425" s="39"/>
      <c r="G425" s="40"/>
      <c r="H425" s="15"/>
      <c r="I425" s="15"/>
      <c r="J425" s="15"/>
      <c r="K425" s="6"/>
      <c r="L425" s="40"/>
      <c r="M425" s="25"/>
      <c r="N425" s="5"/>
      <c r="O425" s="5"/>
      <c r="P425" s="46"/>
      <c r="Q425" s="26"/>
      <c r="R425" s="26"/>
      <c r="S425" s="46"/>
      <c r="U425"/>
      <c r="V425"/>
      <c r="W425"/>
      <c r="X425"/>
    </row>
    <row r="426" spans="1:24" s="29" customFormat="1" ht="16.5">
      <c r="A426" s="48"/>
      <c r="B426" s="16"/>
      <c r="C426" s="16"/>
      <c r="D426" s="18"/>
      <c r="E426" s="5"/>
      <c r="F426" s="39"/>
      <c r="G426" s="40"/>
      <c r="H426" s="15"/>
      <c r="I426" s="15"/>
      <c r="J426" s="15"/>
      <c r="K426" s="6"/>
      <c r="L426" s="40"/>
      <c r="M426" s="25"/>
      <c r="N426" s="5"/>
      <c r="O426" s="5"/>
      <c r="P426" s="46"/>
      <c r="Q426" s="26"/>
      <c r="R426" s="26"/>
      <c r="S426" s="46"/>
      <c r="U426"/>
      <c r="V426"/>
      <c r="W426"/>
      <c r="X426"/>
    </row>
    <row r="427" spans="1:24" s="29" customFormat="1" ht="16.5">
      <c r="A427" s="48"/>
      <c r="B427" s="16"/>
      <c r="C427" s="16"/>
      <c r="D427" s="18"/>
      <c r="E427" s="5"/>
      <c r="F427" s="39"/>
      <c r="G427" s="40"/>
      <c r="H427" s="15"/>
      <c r="I427" s="15"/>
      <c r="J427" s="15"/>
      <c r="K427" s="6"/>
      <c r="L427" s="40"/>
      <c r="M427" s="25"/>
      <c r="N427" s="5"/>
      <c r="O427" s="5"/>
      <c r="P427" s="46"/>
      <c r="Q427" s="26"/>
      <c r="R427" s="26"/>
      <c r="S427" s="46"/>
      <c r="U427"/>
      <c r="V427"/>
      <c r="W427"/>
      <c r="X427"/>
    </row>
    <row r="428" spans="1:24" s="29" customFormat="1" ht="16.5">
      <c r="A428" s="48"/>
      <c r="B428" s="16"/>
      <c r="C428" s="16"/>
      <c r="D428" s="18"/>
      <c r="E428" s="5"/>
      <c r="F428" s="39"/>
      <c r="G428" s="40"/>
      <c r="H428" s="15"/>
      <c r="I428" s="15"/>
      <c r="J428" s="15"/>
      <c r="K428" s="6"/>
      <c r="L428" s="40"/>
      <c r="M428" s="25"/>
      <c r="N428" s="5"/>
      <c r="O428" s="5"/>
      <c r="P428" s="46"/>
      <c r="Q428" s="26"/>
      <c r="R428" s="26"/>
      <c r="S428" s="46"/>
      <c r="U428"/>
      <c r="V428"/>
      <c r="W428"/>
      <c r="X428"/>
    </row>
    <row r="429" spans="1:24" s="29" customFormat="1" ht="16.5">
      <c r="A429" s="48"/>
      <c r="B429" s="16"/>
      <c r="C429" s="16"/>
      <c r="D429" s="18"/>
      <c r="E429" s="5"/>
      <c r="F429" s="39"/>
      <c r="G429" s="40"/>
      <c r="H429" s="15"/>
      <c r="I429" s="15"/>
      <c r="J429" s="15"/>
      <c r="K429" s="6"/>
      <c r="L429" s="40"/>
      <c r="M429" s="25"/>
      <c r="N429" s="5"/>
      <c r="O429" s="5"/>
      <c r="P429" s="46"/>
      <c r="Q429" s="26"/>
      <c r="R429" s="26"/>
      <c r="S429" s="46"/>
      <c r="U429"/>
      <c r="V429"/>
      <c r="W429"/>
      <c r="X429"/>
    </row>
    <row r="430" spans="1:24" s="29" customFormat="1" ht="16.5">
      <c r="A430" s="48"/>
      <c r="B430" s="16"/>
      <c r="C430" s="16"/>
      <c r="D430" s="18"/>
      <c r="E430" s="5"/>
      <c r="F430" s="39"/>
      <c r="G430" s="40"/>
      <c r="H430" s="15"/>
      <c r="I430" s="15"/>
      <c r="J430" s="15"/>
      <c r="K430" s="6"/>
      <c r="L430" s="40"/>
      <c r="M430" s="25"/>
      <c r="N430" s="5"/>
      <c r="O430" s="5"/>
      <c r="P430" s="46"/>
      <c r="Q430" s="26"/>
      <c r="R430" s="26"/>
      <c r="S430" s="46"/>
      <c r="U430"/>
      <c r="V430"/>
      <c r="W430"/>
      <c r="X430"/>
    </row>
    <row r="431" spans="1:24" s="29" customFormat="1" ht="16.5">
      <c r="A431" s="48"/>
      <c r="B431" s="16"/>
      <c r="C431" s="16"/>
      <c r="D431" s="18"/>
      <c r="E431" s="5"/>
      <c r="F431" s="39"/>
      <c r="G431" s="40"/>
      <c r="H431" s="15"/>
      <c r="I431" s="15"/>
      <c r="J431" s="15"/>
      <c r="K431" s="6"/>
      <c r="L431" s="40"/>
      <c r="M431" s="25"/>
      <c r="N431" s="5"/>
      <c r="O431" s="5"/>
      <c r="P431" s="46"/>
      <c r="Q431" s="26"/>
      <c r="R431" s="26"/>
      <c r="S431" s="46"/>
      <c r="U431"/>
      <c r="V431"/>
      <c r="W431"/>
      <c r="X431"/>
    </row>
    <row r="432" spans="1:24" s="29" customFormat="1" ht="16.5">
      <c r="A432" s="48"/>
      <c r="B432" s="16"/>
      <c r="C432" s="16"/>
      <c r="D432" s="18"/>
      <c r="E432" s="5"/>
      <c r="F432" s="39"/>
      <c r="G432" s="40"/>
      <c r="H432" s="15"/>
      <c r="I432" s="15"/>
      <c r="J432" s="15"/>
      <c r="K432" s="6"/>
      <c r="L432" s="40"/>
      <c r="M432" s="25"/>
      <c r="N432" s="5"/>
      <c r="O432" s="5"/>
      <c r="P432" s="46"/>
      <c r="Q432" s="26"/>
      <c r="R432" s="26"/>
      <c r="S432" s="46"/>
      <c r="U432"/>
      <c r="V432"/>
      <c r="W432"/>
      <c r="X432"/>
    </row>
    <row r="433" spans="1:24" s="29" customFormat="1" ht="16.5">
      <c r="A433" s="48"/>
      <c r="B433" s="16"/>
      <c r="C433" s="16"/>
      <c r="D433" s="18"/>
      <c r="E433" s="5"/>
      <c r="F433" s="39"/>
      <c r="G433" s="40"/>
      <c r="H433" s="15"/>
      <c r="I433" s="15"/>
      <c r="J433" s="15"/>
      <c r="K433" s="6"/>
      <c r="L433" s="40"/>
      <c r="M433" s="25"/>
      <c r="N433" s="5"/>
      <c r="O433" s="5"/>
      <c r="P433" s="46"/>
      <c r="Q433" s="26"/>
      <c r="R433" s="26"/>
      <c r="S433" s="46"/>
      <c r="U433"/>
      <c r="V433"/>
      <c r="W433"/>
      <c r="X433"/>
    </row>
    <row r="434" spans="1:24" s="29" customFormat="1" ht="16.5">
      <c r="A434" s="48"/>
      <c r="B434" s="16"/>
      <c r="C434" s="16"/>
      <c r="D434" s="18"/>
      <c r="E434" s="5"/>
      <c r="F434" s="39"/>
      <c r="G434" s="40"/>
      <c r="H434" s="15"/>
      <c r="I434" s="15"/>
      <c r="J434" s="15"/>
      <c r="K434" s="6"/>
      <c r="L434" s="40"/>
      <c r="M434" s="25"/>
      <c r="N434" s="5"/>
      <c r="O434" s="5"/>
      <c r="P434" s="46"/>
      <c r="Q434" s="26"/>
      <c r="R434" s="26"/>
      <c r="S434" s="46"/>
      <c r="U434"/>
      <c r="V434"/>
      <c r="W434"/>
      <c r="X434"/>
    </row>
    <row r="435" spans="1:24" s="29" customFormat="1" ht="16.5">
      <c r="A435" s="48"/>
      <c r="B435" s="16"/>
      <c r="C435" s="16"/>
      <c r="D435" s="18"/>
      <c r="E435" s="5"/>
      <c r="F435" s="39"/>
      <c r="G435" s="40"/>
      <c r="H435" s="15"/>
      <c r="I435" s="15"/>
      <c r="J435" s="15"/>
      <c r="K435" s="6"/>
      <c r="L435" s="40"/>
      <c r="M435" s="25"/>
      <c r="N435" s="5"/>
      <c r="O435" s="5"/>
      <c r="P435" s="46"/>
      <c r="Q435" s="26"/>
      <c r="R435" s="26"/>
      <c r="S435" s="46"/>
      <c r="U435"/>
      <c r="V435"/>
      <c r="W435"/>
      <c r="X435"/>
    </row>
    <row r="436" spans="1:24" s="29" customFormat="1" ht="16.5">
      <c r="A436" s="48"/>
      <c r="B436" s="16"/>
      <c r="C436" s="16"/>
      <c r="D436" s="18"/>
      <c r="E436" s="5"/>
      <c r="F436" s="39"/>
      <c r="G436" s="40"/>
      <c r="H436" s="15"/>
      <c r="I436" s="15"/>
      <c r="J436" s="15"/>
      <c r="K436" s="6"/>
      <c r="L436" s="40"/>
      <c r="M436" s="25"/>
      <c r="N436" s="5"/>
      <c r="O436" s="5"/>
      <c r="P436" s="46"/>
      <c r="Q436" s="26"/>
      <c r="R436" s="26"/>
      <c r="S436" s="46"/>
      <c r="U436"/>
      <c r="V436"/>
      <c r="W436"/>
      <c r="X436"/>
    </row>
    <row r="437" spans="1:24" s="29" customFormat="1" ht="16.5">
      <c r="A437" s="48"/>
      <c r="B437" s="16"/>
      <c r="C437" s="16"/>
      <c r="D437" s="18"/>
      <c r="E437" s="5"/>
      <c r="F437" s="39"/>
      <c r="G437" s="40"/>
      <c r="H437" s="15"/>
      <c r="I437" s="15"/>
      <c r="J437" s="15"/>
      <c r="K437" s="6"/>
      <c r="L437" s="40"/>
      <c r="M437" s="25"/>
      <c r="N437" s="5"/>
      <c r="O437" s="5"/>
      <c r="P437" s="46"/>
      <c r="Q437" s="26"/>
      <c r="R437" s="26"/>
      <c r="S437" s="46"/>
      <c r="U437"/>
      <c r="V437"/>
      <c r="W437"/>
      <c r="X437"/>
    </row>
    <row r="438" spans="1:24" s="29" customFormat="1" ht="16.5">
      <c r="A438" s="48"/>
      <c r="B438" s="16"/>
      <c r="C438" s="16"/>
      <c r="D438" s="18"/>
      <c r="E438" s="5"/>
      <c r="F438" s="39"/>
      <c r="G438" s="40"/>
      <c r="H438" s="15"/>
      <c r="I438" s="15"/>
      <c r="J438" s="15"/>
      <c r="K438" s="6"/>
      <c r="L438" s="40"/>
      <c r="M438" s="25"/>
      <c r="N438" s="5"/>
      <c r="O438" s="5"/>
      <c r="P438" s="46"/>
      <c r="Q438" s="26"/>
      <c r="R438" s="26"/>
      <c r="S438" s="46"/>
      <c r="U438"/>
      <c r="V438"/>
      <c r="W438"/>
      <c r="X438"/>
    </row>
    <row r="439" spans="1:24" s="29" customFormat="1" ht="16.5">
      <c r="A439" s="48"/>
      <c r="B439" s="16"/>
      <c r="C439" s="16"/>
      <c r="D439" s="18"/>
      <c r="E439" s="5"/>
      <c r="F439" s="39"/>
      <c r="G439" s="40"/>
      <c r="H439" s="15"/>
      <c r="I439" s="15"/>
      <c r="J439" s="15"/>
      <c r="K439" s="6"/>
      <c r="L439" s="40"/>
      <c r="M439" s="25"/>
      <c r="N439" s="5"/>
      <c r="O439" s="5"/>
      <c r="P439" s="46"/>
      <c r="Q439" s="26"/>
      <c r="R439" s="26"/>
      <c r="S439" s="46"/>
      <c r="U439"/>
      <c r="V439"/>
      <c r="W439"/>
      <c r="X439"/>
    </row>
    <row r="440" spans="1:24" s="29" customFormat="1" ht="16.5">
      <c r="A440" s="48"/>
      <c r="B440" s="16"/>
      <c r="C440" s="16"/>
      <c r="D440" s="18"/>
      <c r="E440" s="5"/>
      <c r="F440" s="39"/>
      <c r="G440" s="40"/>
      <c r="H440" s="15"/>
      <c r="I440" s="15"/>
      <c r="J440" s="15"/>
      <c r="K440" s="6"/>
      <c r="L440" s="40"/>
      <c r="M440" s="25"/>
      <c r="N440" s="5"/>
      <c r="O440" s="5"/>
      <c r="P440" s="46"/>
      <c r="Q440" s="26"/>
      <c r="R440" s="26"/>
      <c r="S440" s="46"/>
      <c r="U440"/>
      <c r="V440"/>
      <c r="W440"/>
      <c r="X440"/>
    </row>
    <row r="441" spans="1:24" s="29" customFormat="1" ht="16.5">
      <c r="A441" s="48"/>
      <c r="B441" s="16"/>
      <c r="C441" s="16"/>
      <c r="D441" s="18"/>
      <c r="E441" s="5"/>
      <c r="F441" s="39"/>
      <c r="G441" s="40"/>
      <c r="H441" s="15"/>
      <c r="I441" s="15"/>
      <c r="J441" s="15"/>
      <c r="K441" s="6"/>
      <c r="L441" s="40"/>
      <c r="M441" s="25"/>
      <c r="N441" s="5"/>
      <c r="O441" s="5"/>
      <c r="P441" s="46"/>
      <c r="Q441" s="26"/>
      <c r="R441" s="26"/>
      <c r="S441" s="46"/>
      <c r="U441"/>
      <c r="V441"/>
      <c r="W441"/>
      <c r="X441"/>
    </row>
    <row r="442" spans="1:24" s="29" customFormat="1" ht="16.5">
      <c r="A442" s="48"/>
      <c r="B442" s="16"/>
      <c r="C442" s="16"/>
      <c r="D442" s="18"/>
      <c r="E442" s="5"/>
      <c r="F442" s="39"/>
      <c r="G442" s="40"/>
      <c r="H442" s="15"/>
      <c r="I442" s="15"/>
      <c r="J442" s="15"/>
      <c r="K442" s="6"/>
      <c r="L442" s="40"/>
      <c r="M442" s="25"/>
      <c r="N442" s="5"/>
      <c r="O442" s="5"/>
      <c r="P442" s="46"/>
      <c r="Q442" s="26"/>
      <c r="R442" s="26"/>
      <c r="S442" s="46"/>
      <c r="U442"/>
      <c r="V442"/>
      <c r="W442"/>
      <c r="X442"/>
    </row>
    <row r="443" spans="1:24" s="29" customFormat="1" ht="16.5">
      <c r="A443" s="48"/>
      <c r="B443" s="16"/>
      <c r="C443" s="16"/>
      <c r="D443" s="18"/>
      <c r="E443" s="5"/>
      <c r="F443" s="39"/>
      <c r="G443" s="40"/>
      <c r="H443" s="15"/>
      <c r="I443" s="15"/>
      <c r="J443" s="15"/>
      <c r="K443" s="6"/>
      <c r="L443" s="40"/>
      <c r="M443" s="25"/>
      <c r="N443" s="5"/>
      <c r="O443" s="5"/>
      <c r="P443" s="46"/>
      <c r="Q443" s="26"/>
      <c r="R443" s="26"/>
      <c r="S443" s="46"/>
      <c r="U443"/>
      <c r="V443"/>
      <c r="W443"/>
      <c r="X443"/>
    </row>
    <row r="444" spans="1:24" s="29" customFormat="1" ht="16.5">
      <c r="A444" s="48"/>
      <c r="B444" s="16"/>
      <c r="C444" s="16"/>
      <c r="D444" s="18"/>
      <c r="E444" s="5"/>
      <c r="F444" s="39"/>
      <c r="G444" s="40"/>
      <c r="H444" s="15"/>
      <c r="I444" s="15"/>
      <c r="J444" s="15"/>
      <c r="K444" s="6"/>
      <c r="L444" s="40"/>
      <c r="M444" s="25"/>
      <c r="N444" s="5"/>
      <c r="O444" s="5"/>
      <c r="P444" s="46"/>
      <c r="Q444" s="26"/>
      <c r="R444" s="26"/>
      <c r="S444" s="46"/>
      <c r="U444"/>
      <c r="V444"/>
      <c r="W444"/>
      <c r="X444"/>
    </row>
    <row r="445" spans="1:24" s="29" customFormat="1" ht="16.5">
      <c r="A445" s="48"/>
      <c r="B445" s="16"/>
      <c r="C445" s="16"/>
      <c r="D445" s="18"/>
      <c r="E445" s="5"/>
      <c r="F445" s="39"/>
      <c r="G445" s="40"/>
      <c r="H445" s="15"/>
      <c r="I445" s="15"/>
      <c r="J445" s="15"/>
      <c r="K445" s="6"/>
      <c r="L445" s="40"/>
      <c r="M445" s="25"/>
      <c r="N445" s="5"/>
      <c r="O445" s="5"/>
      <c r="P445" s="46"/>
      <c r="Q445" s="26"/>
      <c r="R445" s="26"/>
      <c r="S445" s="46"/>
      <c r="U445"/>
      <c r="V445"/>
      <c r="W445"/>
      <c r="X445"/>
    </row>
    <row r="446" spans="1:24" s="29" customFormat="1" ht="16.5">
      <c r="A446" s="48"/>
      <c r="B446" s="16"/>
      <c r="C446" s="16"/>
      <c r="D446" s="18"/>
      <c r="E446" s="5"/>
      <c r="F446" s="39"/>
      <c r="G446" s="40"/>
      <c r="H446" s="15"/>
      <c r="I446" s="15"/>
      <c r="J446" s="15"/>
      <c r="K446" s="6"/>
      <c r="L446" s="40"/>
      <c r="M446" s="25"/>
      <c r="N446" s="5"/>
      <c r="O446" s="5"/>
      <c r="P446" s="46"/>
      <c r="Q446" s="26"/>
      <c r="R446" s="26"/>
      <c r="S446" s="46"/>
      <c r="U446"/>
      <c r="V446"/>
      <c r="W446"/>
      <c r="X446"/>
    </row>
    <row r="447" spans="1:24" s="29" customFormat="1" ht="16.5">
      <c r="A447" s="48"/>
      <c r="B447" s="16"/>
      <c r="C447" s="16"/>
      <c r="D447" s="18"/>
      <c r="E447" s="5"/>
      <c r="F447" s="39"/>
      <c r="G447" s="40"/>
      <c r="H447" s="15"/>
      <c r="I447" s="15"/>
      <c r="J447" s="15"/>
      <c r="K447" s="6"/>
      <c r="L447" s="40"/>
      <c r="M447" s="25"/>
      <c r="N447" s="5"/>
      <c r="O447" s="5"/>
      <c r="P447" s="46"/>
      <c r="Q447" s="26"/>
      <c r="R447" s="26"/>
      <c r="S447" s="46"/>
      <c r="U447"/>
      <c r="V447"/>
      <c r="W447"/>
      <c r="X447"/>
    </row>
    <row r="448" spans="1:24" s="29" customFormat="1" ht="16.5">
      <c r="A448" s="48"/>
      <c r="B448" s="16"/>
      <c r="C448" s="16"/>
      <c r="D448" s="18"/>
      <c r="E448" s="5"/>
      <c r="F448" s="39"/>
      <c r="G448" s="40"/>
      <c r="H448" s="15"/>
      <c r="I448" s="15"/>
      <c r="J448" s="15"/>
      <c r="K448" s="6"/>
      <c r="L448" s="40"/>
      <c r="M448" s="25"/>
      <c r="N448" s="5"/>
      <c r="O448" s="5"/>
      <c r="P448" s="46"/>
      <c r="Q448" s="26"/>
      <c r="R448" s="26"/>
      <c r="S448" s="46"/>
      <c r="U448"/>
      <c r="V448"/>
      <c r="W448"/>
      <c r="X448"/>
    </row>
    <row r="449" spans="1:24" s="29" customFormat="1" ht="16.5">
      <c r="A449" s="48"/>
      <c r="B449" s="16"/>
      <c r="C449" s="16"/>
      <c r="D449" s="18"/>
      <c r="E449" s="5"/>
      <c r="F449" s="39"/>
      <c r="G449" s="40"/>
      <c r="H449" s="15"/>
      <c r="I449" s="15"/>
      <c r="J449" s="15"/>
      <c r="K449" s="6"/>
      <c r="L449" s="40"/>
      <c r="M449" s="25"/>
      <c r="N449" s="5"/>
      <c r="O449" s="5"/>
      <c r="P449" s="46"/>
      <c r="Q449" s="26"/>
      <c r="R449" s="26"/>
      <c r="S449" s="46"/>
      <c r="U449"/>
      <c r="V449"/>
      <c r="W449"/>
      <c r="X449"/>
    </row>
    <row r="450" spans="1:24" s="29" customFormat="1" ht="16.5">
      <c r="A450" s="48"/>
      <c r="B450" s="16"/>
      <c r="C450" s="16"/>
      <c r="D450" s="18"/>
      <c r="E450" s="5"/>
      <c r="F450" s="39"/>
      <c r="G450" s="40"/>
      <c r="H450" s="15"/>
      <c r="I450" s="15"/>
      <c r="J450" s="15"/>
      <c r="K450" s="6"/>
      <c r="L450" s="40"/>
      <c r="M450" s="25"/>
      <c r="N450" s="5"/>
      <c r="O450" s="5"/>
      <c r="P450" s="46"/>
      <c r="Q450" s="26"/>
      <c r="R450" s="26"/>
      <c r="S450" s="46"/>
      <c r="U450"/>
      <c r="V450"/>
      <c r="W450"/>
      <c r="X450"/>
    </row>
    <row r="451" spans="1:24" s="29" customFormat="1" ht="16.5">
      <c r="A451" s="48"/>
      <c r="B451" s="16"/>
      <c r="C451" s="16"/>
      <c r="D451" s="18"/>
      <c r="E451" s="5"/>
      <c r="F451" s="39"/>
      <c r="G451" s="40"/>
      <c r="H451" s="15"/>
      <c r="I451" s="15"/>
      <c r="J451" s="15"/>
      <c r="K451" s="6"/>
      <c r="L451" s="40"/>
      <c r="M451" s="25"/>
      <c r="N451" s="5"/>
      <c r="O451" s="5"/>
      <c r="P451" s="46"/>
      <c r="Q451" s="26"/>
      <c r="R451" s="26"/>
      <c r="S451" s="46"/>
      <c r="U451"/>
      <c r="V451"/>
      <c r="W451"/>
      <c r="X451"/>
    </row>
    <row r="452" spans="1:24" s="29" customFormat="1" ht="16.5">
      <c r="A452" s="48"/>
      <c r="B452" s="16"/>
      <c r="C452" s="16"/>
      <c r="D452" s="18"/>
      <c r="E452" s="5"/>
      <c r="F452" s="39"/>
      <c r="G452" s="40"/>
      <c r="H452" s="15"/>
      <c r="I452" s="15"/>
      <c r="J452" s="15"/>
      <c r="K452" s="6"/>
      <c r="L452" s="40"/>
      <c r="M452" s="25"/>
      <c r="N452" s="5"/>
      <c r="O452" s="5"/>
      <c r="P452" s="46"/>
      <c r="Q452" s="26"/>
      <c r="R452" s="26"/>
      <c r="S452" s="46"/>
      <c r="U452"/>
      <c r="V452"/>
      <c r="W452"/>
      <c r="X452"/>
    </row>
    <row r="453" spans="1:24" s="29" customFormat="1" ht="16.5">
      <c r="A453" s="48"/>
      <c r="B453" s="16"/>
      <c r="C453" s="16"/>
      <c r="D453" s="18"/>
      <c r="E453" s="5"/>
      <c r="F453" s="39"/>
      <c r="G453" s="40"/>
      <c r="H453" s="15"/>
      <c r="I453" s="15"/>
      <c r="J453" s="15"/>
      <c r="K453" s="6"/>
      <c r="L453" s="40"/>
      <c r="M453" s="25"/>
      <c r="N453" s="5"/>
      <c r="O453" s="5"/>
      <c r="P453" s="46"/>
      <c r="Q453" s="26"/>
      <c r="R453" s="26"/>
      <c r="S453" s="46"/>
      <c r="U453"/>
      <c r="V453"/>
      <c r="W453"/>
      <c r="X453"/>
    </row>
    <row r="454" spans="1:24" s="29" customFormat="1" ht="16.5">
      <c r="A454" s="48"/>
      <c r="B454" s="16"/>
      <c r="C454" s="16"/>
      <c r="D454" s="18"/>
      <c r="E454" s="5"/>
      <c r="F454" s="39"/>
      <c r="G454" s="40"/>
      <c r="H454" s="15"/>
      <c r="I454" s="15"/>
      <c r="J454" s="15"/>
      <c r="K454" s="6"/>
      <c r="L454" s="40"/>
      <c r="M454" s="25"/>
      <c r="N454" s="5"/>
      <c r="O454" s="5"/>
      <c r="P454" s="46"/>
      <c r="Q454" s="26"/>
      <c r="R454" s="26"/>
      <c r="S454" s="46"/>
      <c r="U454"/>
      <c r="V454"/>
      <c r="W454"/>
      <c r="X454"/>
    </row>
    <row r="455" spans="1:24" s="29" customFormat="1" ht="16.5">
      <c r="A455" s="48"/>
      <c r="B455" s="16"/>
      <c r="C455" s="16"/>
      <c r="D455" s="18"/>
      <c r="E455" s="5"/>
      <c r="F455" s="39"/>
      <c r="G455" s="40"/>
      <c r="H455" s="15"/>
      <c r="I455" s="15"/>
      <c r="J455" s="15"/>
      <c r="K455" s="6"/>
      <c r="L455" s="40"/>
      <c r="M455" s="25"/>
      <c r="N455" s="5"/>
      <c r="O455" s="5"/>
      <c r="P455" s="46"/>
      <c r="Q455" s="26"/>
      <c r="R455" s="26"/>
      <c r="S455" s="46"/>
      <c r="U455"/>
      <c r="V455"/>
      <c r="W455"/>
      <c r="X455"/>
    </row>
    <row r="456" spans="1:24" s="29" customFormat="1" ht="16.5">
      <c r="A456" s="48"/>
      <c r="B456" s="16"/>
      <c r="C456" s="16"/>
      <c r="D456" s="18"/>
      <c r="E456" s="5"/>
      <c r="F456" s="39"/>
      <c r="G456" s="40"/>
      <c r="H456" s="15"/>
      <c r="I456" s="15"/>
      <c r="J456" s="15"/>
      <c r="K456" s="6"/>
      <c r="L456" s="40"/>
      <c r="M456" s="25"/>
      <c r="N456" s="5"/>
      <c r="O456" s="5"/>
      <c r="P456" s="46"/>
      <c r="Q456" s="26"/>
      <c r="R456" s="26"/>
      <c r="S456" s="46"/>
      <c r="U456"/>
      <c r="V456"/>
      <c r="W456"/>
      <c r="X456"/>
    </row>
    <row r="457" spans="1:24" s="29" customFormat="1" ht="16.5">
      <c r="A457" s="48"/>
      <c r="B457" s="16"/>
      <c r="C457" s="16"/>
      <c r="D457" s="18"/>
      <c r="E457" s="5"/>
      <c r="F457" s="39"/>
      <c r="G457" s="40"/>
      <c r="H457" s="15"/>
      <c r="I457" s="15"/>
      <c r="J457" s="15"/>
      <c r="K457" s="6"/>
      <c r="L457" s="40"/>
      <c r="M457" s="25"/>
      <c r="N457" s="5"/>
      <c r="O457" s="5"/>
      <c r="P457" s="46"/>
      <c r="Q457" s="26"/>
      <c r="R457" s="26"/>
      <c r="S457" s="46"/>
      <c r="U457"/>
      <c r="V457"/>
      <c r="W457"/>
      <c r="X457"/>
    </row>
    <row r="458" spans="1:24" s="29" customFormat="1" ht="16.5">
      <c r="A458" s="48"/>
      <c r="B458" s="16"/>
      <c r="C458" s="16"/>
      <c r="D458" s="18"/>
      <c r="E458" s="5"/>
      <c r="F458" s="39"/>
      <c r="G458" s="40"/>
      <c r="H458" s="15"/>
      <c r="I458" s="15"/>
      <c r="J458" s="15"/>
      <c r="K458" s="6"/>
      <c r="L458" s="40"/>
      <c r="M458" s="25"/>
      <c r="N458" s="5"/>
      <c r="O458" s="5"/>
      <c r="P458" s="46"/>
      <c r="Q458" s="26"/>
      <c r="R458" s="26"/>
      <c r="S458" s="46"/>
      <c r="U458"/>
      <c r="V458"/>
      <c r="W458"/>
      <c r="X458"/>
    </row>
    <row r="459" spans="1:24" s="29" customFormat="1" ht="16.5">
      <c r="A459" s="48"/>
      <c r="B459" s="16"/>
      <c r="C459" s="16"/>
      <c r="D459" s="18"/>
      <c r="E459" s="5"/>
      <c r="F459" s="39"/>
      <c r="G459" s="40"/>
      <c r="H459" s="15"/>
      <c r="I459" s="15"/>
      <c r="J459" s="15"/>
      <c r="K459" s="6"/>
      <c r="L459" s="40"/>
      <c r="M459" s="25"/>
      <c r="N459" s="5"/>
      <c r="O459" s="5"/>
      <c r="P459" s="46"/>
      <c r="Q459" s="26"/>
      <c r="R459" s="26"/>
      <c r="S459" s="46"/>
      <c r="U459"/>
      <c r="V459"/>
      <c r="W459"/>
      <c r="X459"/>
    </row>
    <row r="460" spans="1:24" s="29" customFormat="1" ht="16.5">
      <c r="A460" s="48"/>
      <c r="B460" s="16"/>
      <c r="C460" s="16"/>
      <c r="D460" s="18"/>
      <c r="E460" s="5"/>
      <c r="F460" s="39"/>
      <c r="G460" s="40"/>
      <c r="H460" s="15"/>
      <c r="I460" s="15"/>
      <c r="J460" s="15"/>
      <c r="K460" s="6"/>
      <c r="L460" s="40"/>
      <c r="M460" s="25"/>
      <c r="N460" s="5"/>
      <c r="O460" s="5"/>
      <c r="P460" s="46"/>
      <c r="Q460" s="26"/>
      <c r="R460" s="26"/>
      <c r="S460" s="46"/>
      <c r="U460"/>
      <c r="V460"/>
      <c r="W460"/>
      <c r="X460"/>
    </row>
    <row r="461" spans="1:24" s="29" customFormat="1" ht="16.5">
      <c r="A461" s="48"/>
      <c r="B461" s="16"/>
      <c r="C461" s="16"/>
      <c r="D461" s="18"/>
      <c r="E461" s="5"/>
      <c r="F461" s="39"/>
      <c r="G461" s="40"/>
      <c r="H461" s="15"/>
      <c r="I461" s="15"/>
      <c r="J461" s="15"/>
      <c r="K461" s="6"/>
      <c r="L461" s="40"/>
      <c r="M461" s="25"/>
      <c r="N461" s="5"/>
      <c r="O461" s="5"/>
      <c r="P461" s="46"/>
      <c r="Q461" s="26"/>
      <c r="R461" s="26"/>
      <c r="S461" s="46"/>
      <c r="U461"/>
      <c r="V461"/>
      <c r="W461"/>
      <c r="X461"/>
    </row>
    <row r="462" spans="1:24" s="29" customFormat="1" ht="16.5">
      <c r="A462" s="48"/>
      <c r="B462" s="16"/>
      <c r="C462" s="16"/>
      <c r="D462" s="18"/>
      <c r="E462" s="5"/>
      <c r="F462" s="39"/>
      <c r="G462" s="40"/>
      <c r="H462" s="15"/>
      <c r="I462" s="15"/>
      <c r="J462" s="15"/>
      <c r="K462" s="6"/>
      <c r="L462" s="40"/>
      <c r="M462" s="25"/>
      <c r="N462" s="5"/>
      <c r="O462" s="5"/>
      <c r="P462" s="46"/>
      <c r="Q462" s="26"/>
      <c r="R462" s="26"/>
      <c r="S462" s="46"/>
      <c r="U462"/>
      <c r="V462"/>
      <c r="W462"/>
      <c r="X462"/>
    </row>
    <row r="463" spans="1:24" s="29" customFormat="1" ht="16.5">
      <c r="A463" s="48"/>
      <c r="B463" s="16"/>
      <c r="C463" s="16"/>
      <c r="D463" s="18"/>
      <c r="E463" s="5"/>
      <c r="F463" s="39"/>
      <c r="G463" s="40"/>
      <c r="H463" s="15"/>
      <c r="I463" s="15"/>
      <c r="J463" s="15"/>
      <c r="K463" s="6"/>
      <c r="L463" s="40"/>
      <c r="M463" s="25"/>
      <c r="N463" s="5"/>
      <c r="O463" s="5"/>
      <c r="P463" s="46"/>
      <c r="Q463" s="26"/>
      <c r="R463" s="26"/>
      <c r="S463" s="46"/>
      <c r="U463"/>
      <c r="V463"/>
      <c r="W463"/>
      <c r="X463"/>
    </row>
    <row r="464" spans="1:24" s="29" customFormat="1" ht="16.5">
      <c r="A464" s="48"/>
      <c r="B464" s="16"/>
      <c r="C464" s="16"/>
      <c r="D464" s="18"/>
      <c r="E464" s="5"/>
      <c r="F464" s="39"/>
      <c r="G464" s="40"/>
      <c r="H464" s="15"/>
      <c r="I464" s="15"/>
      <c r="J464" s="15"/>
      <c r="K464" s="6"/>
      <c r="L464" s="40"/>
      <c r="M464" s="25"/>
      <c r="N464" s="5"/>
      <c r="O464" s="5"/>
      <c r="P464" s="46"/>
      <c r="Q464" s="26"/>
      <c r="R464" s="26"/>
      <c r="S464" s="46"/>
      <c r="U464"/>
      <c r="V464"/>
      <c r="W464"/>
      <c r="X464"/>
    </row>
    <row r="465" spans="1:24" s="29" customFormat="1" ht="16.5">
      <c r="A465" s="48"/>
      <c r="B465" s="16"/>
      <c r="C465" s="16"/>
      <c r="D465" s="18"/>
      <c r="E465" s="5"/>
      <c r="F465" s="39"/>
      <c r="G465" s="40"/>
      <c r="H465" s="15"/>
      <c r="I465" s="15"/>
      <c r="J465" s="15"/>
      <c r="K465" s="6"/>
      <c r="L465" s="40"/>
      <c r="M465" s="25"/>
      <c r="N465" s="5"/>
      <c r="O465" s="5"/>
      <c r="P465" s="46"/>
      <c r="Q465" s="26"/>
      <c r="R465" s="26"/>
      <c r="S465" s="46"/>
      <c r="U465"/>
      <c r="V465"/>
      <c r="W465"/>
      <c r="X465"/>
    </row>
    <row r="466" spans="1:24" s="29" customFormat="1" ht="16.5">
      <c r="A466" s="48"/>
      <c r="B466" s="16"/>
      <c r="C466" s="16"/>
      <c r="D466" s="18"/>
      <c r="E466" s="5"/>
      <c r="F466" s="39"/>
      <c r="G466" s="40"/>
      <c r="H466" s="15"/>
      <c r="I466" s="15"/>
      <c r="J466" s="15"/>
      <c r="K466" s="6"/>
      <c r="L466" s="40"/>
      <c r="M466" s="25"/>
      <c r="N466" s="5"/>
      <c r="O466" s="5"/>
      <c r="P466" s="46"/>
      <c r="Q466" s="26"/>
      <c r="R466" s="26"/>
      <c r="S466" s="46"/>
      <c r="U466"/>
      <c r="V466"/>
      <c r="W466"/>
      <c r="X466"/>
    </row>
    <row r="467" spans="1:24" s="29" customFormat="1" ht="16.5">
      <c r="A467" s="48"/>
      <c r="B467" s="16"/>
      <c r="C467" s="16"/>
      <c r="D467" s="18"/>
      <c r="E467" s="5"/>
      <c r="F467" s="39"/>
      <c r="G467" s="40"/>
      <c r="H467" s="15"/>
      <c r="I467" s="15"/>
      <c r="J467" s="15"/>
      <c r="K467" s="6"/>
      <c r="L467" s="40"/>
      <c r="M467" s="25"/>
      <c r="N467" s="5"/>
      <c r="O467" s="5"/>
      <c r="P467" s="46"/>
      <c r="Q467" s="26"/>
      <c r="R467" s="26"/>
      <c r="S467" s="46"/>
      <c r="U467"/>
      <c r="V467"/>
      <c r="W467"/>
      <c r="X467"/>
    </row>
    <row r="468" spans="1:24" s="29" customFormat="1" ht="16.5">
      <c r="A468" s="48"/>
      <c r="B468" s="16"/>
      <c r="C468" s="16"/>
      <c r="D468" s="18"/>
      <c r="E468" s="5"/>
      <c r="F468" s="39"/>
      <c r="G468" s="40"/>
      <c r="H468" s="15"/>
      <c r="I468" s="15"/>
      <c r="J468" s="15"/>
      <c r="K468" s="6"/>
      <c r="L468" s="40"/>
      <c r="M468" s="25"/>
      <c r="N468" s="5"/>
      <c r="O468" s="5"/>
      <c r="P468" s="46"/>
      <c r="Q468" s="26"/>
      <c r="R468" s="26"/>
      <c r="S468" s="46"/>
      <c r="U468"/>
      <c r="V468"/>
      <c r="W468"/>
      <c r="X468"/>
    </row>
    <row r="469" spans="1:24" s="29" customFormat="1" ht="16.5">
      <c r="A469" s="48"/>
      <c r="B469" s="16"/>
      <c r="C469" s="16"/>
      <c r="D469" s="18"/>
      <c r="E469" s="5"/>
      <c r="F469" s="39"/>
      <c r="G469" s="40"/>
      <c r="H469" s="15"/>
      <c r="I469" s="15"/>
      <c r="J469" s="15"/>
      <c r="K469" s="6"/>
      <c r="L469" s="40"/>
      <c r="M469" s="25"/>
      <c r="N469" s="5"/>
      <c r="O469" s="5"/>
      <c r="P469" s="46"/>
      <c r="Q469" s="26"/>
      <c r="R469" s="26"/>
      <c r="S469" s="46"/>
      <c r="U469"/>
      <c r="V469"/>
      <c r="W469"/>
      <c r="X469"/>
    </row>
    <row r="470" spans="1:24" s="29" customFormat="1" ht="16.5">
      <c r="A470" s="48"/>
      <c r="B470" s="16"/>
      <c r="C470" s="16"/>
      <c r="D470" s="18"/>
      <c r="E470" s="5"/>
      <c r="F470" s="39"/>
      <c r="G470" s="40"/>
      <c r="H470" s="15"/>
      <c r="I470" s="15"/>
      <c r="J470" s="15"/>
      <c r="K470" s="6"/>
      <c r="L470" s="40"/>
      <c r="M470" s="25"/>
      <c r="N470" s="5"/>
      <c r="O470" s="5"/>
      <c r="P470" s="46"/>
      <c r="Q470" s="9"/>
      <c r="R470" s="26"/>
      <c r="S470" s="46"/>
      <c r="U470"/>
      <c r="V470"/>
      <c r="W470"/>
      <c r="X470"/>
    </row>
    <row r="471" spans="1:24" s="29" customFormat="1" ht="16.5">
      <c r="A471" s="48"/>
      <c r="B471" s="16"/>
      <c r="C471" s="16"/>
      <c r="D471" s="18"/>
      <c r="E471" s="5"/>
      <c r="F471" s="39"/>
      <c r="G471" s="40"/>
      <c r="H471" s="15"/>
      <c r="I471" s="15"/>
      <c r="J471" s="15"/>
      <c r="K471" s="6"/>
      <c r="L471" s="40"/>
      <c r="M471" s="25"/>
      <c r="N471" s="5"/>
      <c r="O471" s="5"/>
      <c r="P471" s="46"/>
      <c r="Q471" s="9"/>
      <c r="R471" s="26"/>
      <c r="S471" s="46"/>
      <c r="U471"/>
      <c r="V471"/>
      <c r="W471"/>
      <c r="X471"/>
    </row>
    <row r="472" spans="1:24" s="29" customFormat="1" ht="16.5">
      <c r="A472" s="48"/>
      <c r="B472" s="16"/>
      <c r="C472" s="16"/>
      <c r="D472" s="18"/>
      <c r="E472" s="5"/>
      <c r="F472" s="39"/>
      <c r="G472" s="40"/>
      <c r="H472" s="15"/>
      <c r="I472" s="15"/>
      <c r="J472" s="15"/>
      <c r="K472" s="6"/>
      <c r="L472" s="40"/>
      <c r="M472" s="25"/>
      <c r="N472" s="5"/>
      <c r="O472" s="5"/>
      <c r="P472" s="46"/>
      <c r="Q472" s="9"/>
      <c r="R472" s="26"/>
      <c r="S472" s="46"/>
      <c r="U472"/>
      <c r="V472"/>
      <c r="W472"/>
      <c r="X472"/>
    </row>
    <row r="473" spans="1:24" s="29" customFormat="1" ht="16.5">
      <c r="A473" s="48"/>
      <c r="B473" s="16"/>
      <c r="C473" s="16"/>
      <c r="D473" s="18"/>
      <c r="E473" s="5"/>
      <c r="F473" s="39"/>
      <c r="G473" s="40"/>
      <c r="H473" s="15"/>
      <c r="I473" s="15"/>
      <c r="J473" s="15"/>
      <c r="K473" s="6"/>
      <c r="L473" s="40"/>
      <c r="M473" s="25"/>
      <c r="N473" s="5"/>
      <c r="O473" s="5"/>
      <c r="P473" s="46"/>
      <c r="Q473" s="9"/>
      <c r="R473" s="26"/>
      <c r="S473" s="46"/>
      <c r="U473"/>
      <c r="V473"/>
      <c r="W473"/>
      <c r="X473"/>
    </row>
    <row r="474" spans="1:24" s="29" customFormat="1" ht="16.5">
      <c r="A474" s="48"/>
      <c r="B474" s="16"/>
      <c r="C474" s="16"/>
      <c r="D474" s="18"/>
      <c r="E474" s="5"/>
      <c r="F474" s="39"/>
      <c r="G474" s="40"/>
      <c r="H474" s="15"/>
      <c r="I474" s="15"/>
      <c r="J474" s="15"/>
      <c r="K474" s="6"/>
      <c r="L474" s="40"/>
      <c r="M474" s="25"/>
      <c r="N474" s="5"/>
      <c r="O474" s="5"/>
      <c r="P474" s="46"/>
      <c r="Q474" s="9"/>
      <c r="R474" s="26"/>
      <c r="S474" s="46"/>
      <c r="U474"/>
      <c r="V474"/>
      <c r="W474"/>
      <c r="X474"/>
    </row>
    <row r="475" spans="1:24" s="29" customFormat="1" ht="16.5">
      <c r="A475" s="48"/>
      <c r="B475" s="16"/>
      <c r="C475" s="16"/>
      <c r="D475" s="18"/>
      <c r="E475" s="5"/>
      <c r="F475" s="39"/>
      <c r="G475" s="40"/>
      <c r="H475" s="15"/>
      <c r="I475" s="15"/>
      <c r="J475" s="15"/>
      <c r="K475" s="6"/>
      <c r="L475" s="40"/>
      <c r="M475" s="25"/>
      <c r="N475" s="5"/>
      <c r="O475" s="5"/>
      <c r="P475" s="46"/>
      <c r="Q475" s="9"/>
      <c r="R475" s="26"/>
      <c r="S475" s="46"/>
      <c r="U475"/>
      <c r="V475"/>
      <c r="W475"/>
      <c r="X475"/>
    </row>
    <row r="476" spans="1:24" s="29" customFormat="1" ht="16.5">
      <c r="A476" s="48"/>
      <c r="B476" s="16"/>
      <c r="C476" s="16"/>
      <c r="D476" s="18"/>
      <c r="E476" s="5"/>
      <c r="F476" s="39"/>
      <c r="G476" s="40"/>
      <c r="H476" s="15"/>
      <c r="I476" s="15"/>
      <c r="J476" s="15"/>
      <c r="K476" s="6"/>
      <c r="L476" s="40"/>
      <c r="M476" s="25"/>
      <c r="N476" s="5"/>
      <c r="O476" s="5"/>
      <c r="P476" s="46"/>
      <c r="Q476" s="9"/>
      <c r="R476" s="26"/>
      <c r="S476" s="46"/>
      <c r="U476"/>
      <c r="V476"/>
      <c r="W476"/>
      <c r="X476"/>
    </row>
    <row r="477" spans="1:24" s="29" customFormat="1" ht="16.5">
      <c r="A477" s="48"/>
      <c r="B477" s="16"/>
      <c r="C477" s="16"/>
      <c r="D477" s="18"/>
      <c r="E477" s="5"/>
      <c r="F477" s="39"/>
      <c r="G477" s="40"/>
      <c r="H477" s="15"/>
      <c r="I477" s="15"/>
      <c r="J477" s="15"/>
      <c r="K477" s="6"/>
      <c r="L477" s="40"/>
      <c r="M477" s="25"/>
      <c r="N477" s="5"/>
      <c r="O477" s="5"/>
      <c r="P477" s="46"/>
      <c r="Q477" s="9"/>
      <c r="R477" s="26"/>
      <c r="S477" s="46"/>
      <c r="U477"/>
      <c r="V477"/>
      <c r="W477"/>
      <c r="X477"/>
    </row>
    <row r="478" spans="1:24" s="29" customFormat="1" ht="16.5">
      <c r="A478" s="48"/>
      <c r="B478" s="16"/>
      <c r="C478" s="16"/>
      <c r="D478" s="18"/>
      <c r="E478" s="5"/>
      <c r="F478" s="39"/>
      <c r="G478" s="40"/>
      <c r="H478" s="15"/>
      <c r="I478" s="15"/>
      <c r="J478" s="15"/>
      <c r="K478" s="6"/>
      <c r="L478" s="40"/>
      <c r="M478" s="25"/>
      <c r="N478" s="5"/>
      <c r="O478" s="5"/>
      <c r="P478" s="46"/>
      <c r="Q478" s="9"/>
      <c r="R478" s="26"/>
      <c r="S478" s="46"/>
      <c r="U478"/>
      <c r="V478"/>
      <c r="W478"/>
      <c r="X478"/>
    </row>
    <row r="479" spans="1:24" s="29" customFormat="1" ht="16.5">
      <c r="A479" s="48"/>
      <c r="B479" s="16"/>
      <c r="C479" s="16"/>
      <c r="D479" s="18"/>
      <c r="E479" s="5"/>
      <c r="F479" s="39"/>
      <c r="G479" s="40"/>
      <c r="H479" s="15"/>
      <c r="I479" s="15"/>
      <c r="J479" s="15"/>
      <c r="K479" s="6"/>
      <c r="L479" s="40"/>
      <c r="M479" s="25"/>
      <c r="N479" s="5"/>
      <c r="O479" s="5"/>
      <c r="P479" s="46"/>
      <c r="Q479" s="9"/>
      <c r="R479" s="26"/>
      <c r="S479" s="46"/>
      <c r="U479"/>
      <c r="V479"/>
      <c r="W479"/>
      <c r="X479"/>
    </row>
    <row r="480" spans="1:24" s="29" customFormat="1" ht="16.5">
      <c r="A480" s="48"/>
      <c r="B480" s="16"/>
      <c r="C480" s="16"/>
      <c r="D480" s="18"/>
      <c r="E480" s="5"/>
      <c r="F480" s="39"/>
      <c r="G480" s="40"/>
      <c r="H480" s="15"/>
      <c r="I480" s="15"/>
      <c r="J480" s="15"/>
      <c r="K480" s="6"/>
      <c r="L480" s="40"/>
      <c r="M480" s="25"/>
      <c r="N480" s="5"/>
      <c r="O480" s="5"/>
      <c r="P480" s="46"/>
      <c r="Q480" s="9"/>
      <c r="R480" s="26"/>
      <c r="S480" s="46"/>
      <c r="U480"/>
      <c r="V480"/>
      <c r="W480"/>
      <c r="X480"/>
    </row>
    <row r="481" spans="1:24" s="29" customFormat="1" ht="16.5">
      <c r="A481" s="48"/>
      <c r="B481" s="16"/>
      <c r="C481" s="16"/>
      <c r="D481" s="18"/>
      <c r="E481" s="5"/>
      <c r="F481" s="39"/>
      <c r="G481" s="40"/>
      <c r="H481" s="15"/>
      <c r="I481" s="15"/>
      <c r="J481" s="15"/>
      <c r="K481" s="6"/>
      <c r="L481" s="40"/>
      <c r="M481" s="25"/>
      <c r="N481" s="5"/>
      <c r="O481" s="5"/>
      <c r="P481" s="46"/>
      <c r="Q481" s="9"/>
      <c r="R481" s="26"/>
      <c r="S481" s="46"/>
      <c r="U481"/>
      <c r="V481"/>
      <c r="W481"/>
      <c r="X481"/>
    </row>
    <row r="482" spans="1:24" s="29" customFormat="1" ht="16.5">
      <c r="A482" s="48"/>
      <c r="B482" s="16"/>
      <c r="C482" s="16"/>
      <c r="D482" s="18"/>
      <c r="E482" s="5"/>
      <c r="F482" s="39"/>
      <c r="G482" s="40"/>
      <c r="H482" s="15"/>
      <c r="I482" s="15"/>
      <c r="J482" s="15"/>
      <c r="K482" s="6"/>
      <c r="L482" s="40"/>
      <c r="M482" s="25"/>
      <c r="N482" s="5"/>
      <c r="O482" s="5"/>
      <c r="P482" s="46"/>
      <c r="Q482" s="9"/>
      <c r="R482" s="26"/>
      <c r="S482" s="46"/>
      <c r="U482"/>
      <c r="V482"/>
      <c r="W482"/>
      <c r="X482"/>
    </row>
    <row r="483" spans="1:24" s="29" customFormat="1" ht="16.5">
      <c r="A483" s="48"/>
      <c r="B483" s="16"/>
      <c r="C483" s="16"/>
      <c r="D483" s="18"/>
      <c r="E483" s="5"/>
      <c r="F483" s="39"/>
      <c r="G483" s="40"/>
      <c r="H483" s="15"/>
      <c r="I483" s="15"/>
      <c r="J483" s="15"/>
      <c r="K483" s="6"/>
      <c r="L483" s="40"/>
      <c r="M483" s="25"/>
      <c r="N483" s="5"/>
      <c r="O483" s="5"/>
      <c r="P483" s="46"/>
      <c r="Q483" s="9"/>
      <c r="R483" s="26"/>
      <c r="S483" s="46"/>
      <c r="U483"/>
      <c r="V483"/>
      <c r="W483"/>
      <c r="X483"/>
    </row>
    <row r="484" spans="1:24" s="29" customFormat="1" ht="16.5">
      <c r="A484" s="48"/>
      <c r="B484" s="16"/>
      <c r="C484" s="16"/>
      <c r="D484" s="18"/>
      <c r="E484" s="5"/>
      <c r="F484" s="39"/>
      <c r="G484" s="40"/>
      <c r="H484" s="15"/>
      <c r="I484" s="15"/>
      <c r="J484" s="15"/>
      <c r="K484" s="6"/>
      <c r="L484" s="40"/>
      <c r="M484" s="25"/>
      <c r="N484" s="5"/>
      <c r="O484" s="5"/>
      <c r="P484" s="46"/>
      <c r="Q484" s="9"/>
      <c r="R484" s="26"/>
      <c r="S484" s="46"/>
      <c r="U484"/>
      <c r="V484"/>
      <c r="W484"/>
      <c r="X484"/>
    </row>
    <row r="485" spans="1:24" s="29" customFormat="1" ht="16.5">
      <c r="A485" s="48"/>
      <c r="B485" s="16"/>
      <c r="C485" s="16"/>
      <c r="D485" s="18"/>
      <c r="E485" s="5"/>
      <c r="F485" s="39"/>
      <c r="G485" s="40"/>
      <c r="H485" s="15"/>
      <c r="I485" s="15"/>
      <c r="J485" s="15"/>
      <c r="K485" s="6"/>
      <c r="L485" s="40"/>
      <c r="M485" s="25"/>
      <c r="N485" s="5"/>
      <c r="O485" s="5"/>
      <c r="P485" s="46"/>
      <c r="Q485" s="9"/>
      <c r="R485" s="26"/>
      <c r="S485" s="46"/>
      <c r="U485"/>
      <c r="V485"/>
      <c r="W485"/>
      <c r="X485"/>
    </row>
    <row r="486" spans="1:24" s="29" customFormat="1" ht="16.5">
      <c r="A486" s="48"/>
      <c r="B486" s="16"/>
      <c r="C486" s="16"/>
      <c r="D486" s="18"/>
      <c r="E486" s="5"/>
      <c r="F486" s="39"/>
      <c r="G486" s="40"/>
      <c r="H486" s="15"/>
      <c r="I486" s="15"/>
      <c r="J486" s="15"/>
      <c r="K486" s="6"/>
      <c r="L486" s="40"/>
      <c r="M486" s="25"/>
      <c r="N486" s="5"/>
      <c r="O486" s="5"/>
      <c r="P486" s="46"/>
      <c r="Q486" s="9"/>
      <c r="R486" s="26"/>
      <c r="S486" s="46"/>
      <c r="U486"/>
      <c r="V486"/>
      <c r="W486"/>
      <c r="X486"/>
    </row>
    <row r="487" spans="1:24" s="29" customFormat="1" ht="16.5">
      <c r="A487" s="48"/>
      <c r="B487" s="16"/>
      <c r="C487" s="16"/>
      <c r="D487" s="18"/>
      <c r="E487" s="5"/>
      <c r="F487" s="39"/>
      <c r="G487" s="40"/>
      <c r="H487" s="15"/>
      <c r="I487" s="15"/>
      <c r="J487" s="15"/>
      <c r="K487" s="6"/>
      <c r="L487" s="40"/>
      <c r="M487" s="25"/>
      <c r="N487" s="5"/>
      <c r="O487" s="5"/>
      <c r="P487" s="46"/>
      <c r="Q487" s="9"/>
      <c r="R487" s="26"/>
      <c r="S487" s="46"/>
      <c r="U487"/>
      <c r="V487"/>
      <c r="W487"/>
      <c r="X487"/>
    </row>
    <row r="488" spans="1:24" s="29" customFormat="1" ht="16.5">
      <c r="A488" s="48"/>
      <c r="B488" s="16"/>
      <c r="C488" s="16"/>
      <c r="D488" s="18"/>
      <c r="E488" s="5"/>
      <c r="F488" s="39"/>
      <c r="G488" s="40"/>
      <c r="H488" s="15"/>
      <c r="I488" s="15"/>
      <c r="J488" s="15"/>
      <c r="K488" s="6"/>
      <c r="L488" s="40"/>
      <c r="M488" s="25"/>
      <c r="N488" s="5"/>
      <c r="O488" s="5"/>
      <c r="P488" s="46"/>
      <c r="Q488" s="9"/>
      <c r="R488" s="26"/>
      <c r="S488" s="46"/>
      <c r="U488"/>
      <c r="V488"/>
      <c r="W488"/>
      <c r="X488"/>
    </row>
    <row r="489" spans="1:24" s="29" customFormat="1" ht="16.5">
      <c r="A489" s="48"/>
      <c r="B489" s="16"/>
      <c r="C489" s="16"/>
      <c r="D489" s="18"/>
      <c r="E489" s="5"/>
      <c r="F489" s="39"/>
      <c r="G489" s="40"/>
      <c r="H489" s="15"/>
      <c r="I489" s="15"/>
      <c r="J489" s="15"/>
      <c r="K489" s="6"/>
      <c r="L489" s="40"/>
      <c r="M489" s="25"/>
      <c r="N489" s="5"/>
      <c r="O489" s="5"/>
      <c r="P489" s="46"/>
      <c r="Q489" s="9"/>
      <c r="R489" s="26"/>
      <c r="S489" s="46"/>
      <c r="U489"/>
      <c r="V489"/>
      <c r="W489"/>
      <c r="X489"/>
    </row>
    <row r="490" spans="1:24" s="29" customFormat="1" ht="16.5">
      <c r="A490" s="48"/>
      <c r="B490" s="16"/>
      <c r="C490" s="16"/>
      <c r="D490" s="18"/>
      <c r="E490" s="5"/>
      <c r="F490" s="39"/>
      <c r="G490" s="40"/>
      <c r="H490" s="15"/>
      <c r="I490" s="15"/>
      <c r="J490" s="15"/>
      <c r="K490" s="6"/>
      <c r="L490" s="40"/>
      <c r="M490" s="25"/>
      <c r="N490" s="5"/>
      <c r="O490" s="5"/>
      <c r="P490" s="46"/>
      <c r="Q490" s="9"/>
      <c r="R490" s="26"/>
      <c r="S490" s="46"/>
      <c r="U490"/>
      <c r="V490"/>
      <c r="W490"/>
      <c r="X490"/>
    </row>
    <row r="491" spans="1:24" s="29" customFormat="1" ht="16.5">
      <c r="A491" s="48"/>
      <c r="B491" s="16"/>
      <c r="C491" s="16"/>
      <c r="D491" s="18"/>
      <c r="E491" s="5"/>
      <c r="F491" s="39"/>
      <c r="G491" s="40"/>
      <c r="H491" s="15"/>
      <c r="I491" s="15"/>
      <c r="J491" s="15"/>
      <c r="K491" s="6"/>
      <c r="L491" s="40"/>
      <c r="M491" s="25"/>
      <c r="N491" s="5"/>
      <c r="O491" s="5"/>
      <c r="P491" s="46"/>
      <c r="Q491" s="9"/>
      <c r="R491" s="26"/>
      <c r="S491" s="46"/>
      <c r="U491"/>
      <c r="V491"/>
      <c r="W491"/>
      <c r="X491"/>
    </row>
    <row r="492" spans="1:24" s="29" customFormat="1" ht="16.5">
      <c r="A492" s="48"/>
      <c r="B492" s="16"/>
      <c r="C492" s="16"/>
      <c r="D492" s="18"/>
      <c r="E492" s="5"/>
      <c r="F492" s="39"/>
      <c r="G492" s="40"/>
      <c r="H492" s="15"/>
      <c r="I492" s="15"/>
      <c r="J492" s="15"/>
      <c r="K492" s="6"/>
      <c r="L492" s="40"/>
      <c r="M492" s="25"/>
      <c r="N492" s="5"/>
      <c r="O492" s="5"/>
      <c r="P492" s="46"/>
      <c r="Q492" s="9"/>
      <c r="R492" s="26"/>
      <c r="S492" s="46"/>
      <c r="U492"/>
      <c r="V492"/>
      <c r="W492"/>
      <c r="X492"/>
    </row>
    <row r="493" spans="1:24" s="29" customFormat="1" ht="16.5">
      <c r="A493" s="48"/>
      <c r="B493" s="16"/>
      <c r="C493" s="16"/>
      <c r="D493" s="18"/>
      <c r="E493" s="5"/>
      <c r="F493" s="39"/>
      <c r="G493" s="40"/>
      <c r="H493" s="15"/>
      <c r="I493" s="15"/>
      <c r="J493" s="15"/>
      <c r="K493" s="6"/>
      <c r="L493" s="40"/>
      <c r="M493" s="25"/>
      <c r="N493" s="5"/>
      <c r="O493" s="5"/>
      <c r="P493" s="46"/>
      <c r="Q493" s="9"/>
      <c r="R493" s="26"/>
      <c r="S493" s="46"/>
      <c r="U493"/>
      <c r="V493"/>
      <c r="W493"/>
      <c r="X493"/>
    </row>
    <row r="494" spans="1:24" s="29" customFormat="1" ht="16.5">
      <c r="A494" s="48"/>
      <c r="B494" s="16"/>
      <c r="C494" s="16"/>
      <c r="D494" s="18"/>
      <c r="E494" s="5"/>
      <c r="F494" s="39"/>
      <c r="G494" s="40"/>
      <c r="H494" s="15"/>
      <c r="I494" s="15"/>
      <c r="J494" s="15"/>
      <c r="K494" s="6"/>
      <c r="L494" s="40"/>
      <c r="M494" s="25"/>
      <c r="N494" s="5"/>
      <c r="O494" s="5"/>
      <c r="P494" s="46"/>
      <c r="Q494" s="9"/>
      <c r="R494" s="26"/>
      <c r="S494" s="46"/>
      <c r="U494"/>
      <c r="V494"/>
      <c r="W494"/>
      <c r="X494"/>
    </row>
    <row r="495" spans="1:24" s="29" customFormat="1" ht="16.5">
      <c r="A495" s="48"/>
      <c r="B495" s="16"/>
      <c r="C495" s="16"/>
      <c r="D495" s="18"/>
      <c r="E495" s="5"/>
      <c r="F495" s="39"/>
      <c r="G495" s="40"/>
      <c r="H495" s="15"/>
      <c r="I495" s="15"/>
      <c r="J495" s="15"/>
      <c r="K495" s="6"/>
      <c r="L495" s="40"/>
      <c r="M495" s="25"/>
      <c r="N495" s="5"/>
      <c r="O495" s="5"/>
      <c r="P495" s="46"/>
      <c r="Q495" s="9"/>
      <c r="R495" s="26"/>
      <c r="S495" s="46"/>
      <c r="U495"/>
      <c r="V495"/>
      <c r="W495"/>
      <c r="X495"/>
    </row>
    <row r="496" spans="1:24" s="29" customFormat="1" ht="16.5">
      <c r="A496" s="48"/>
      <c r="B496" s="16"/>
      <c r="C496" s="16"/>
      <c r="D496" s="18"/>
      <c r="E496" s="5"/>
      <c r="F496" s="39"/>
      <c r="G496" s="40"/>
      <c r="H496" s="15"/>
      <c r="I496" s="15"/>
      <c r="J496" s="15"/>
      <c r="K496" s="6"/>
      <c r="L496" s="40"/>
      <c r="M496" s="25"/>
      <c r="N496" s="5"/>
      <c r="O496" s="5"/>
      <c r="P496" s="46"/>
      <c r="Q496" s="9"/>
      <c r="R496" s="26"/>
      <c r="S496" s="46"/>
      <c r="U496"/>
      <c r="V496"/>
      <c r="W496"/>
      <c r="X496"/>
    </row>
    <row r="497" spans="1:24" s="29" customFormat="1" ht="16.5">
      <c r="A497" s="48"/>
      <c r="B497" s="16"/>
      <c r="C497" s="16"/>
      <c r="D497" s="18"/>
      <c r="E497" s="5"/>
      <c r="F497" s="39"/>
      <c r="G497" s="40"/>
      <c r="H497" s="15"/>
      <c r="I497" s="15"/>
      <c r="J497" s="15"/>
      <c r="K497" s="6"/>
      <c r="L497" s="40"/>
      <c r="M497" s="25"/>
      <c r="N497" s="5"/>
      <c r="O497" s="5"/>
      <c r="P497" s="46"/>
      <c r="Q497" s="9"/>
      <c r="R497" s="26"/>
      <c r="S497" s="46"/>
      <c r="U497"/>
      <c r="V497"/>
      <c r="W497"/>
      <c r="X497"/>
    </row>
    <row r="498" spans="1:24" s="29" customFormat="1" ht="16.5">
      <c r="A498" s="48"/>
      <c r="B498" s="16"/>
      <c r="C498" s="16"/>
      <c r="D498" s="18"/>
      <c r="E498" s="5"/>
      <c r="F498" s="39"/>
      <c r="G498" s="40"/>
      <c r="H498" s="15"/>
      <c r="I498" s="15"/>
      <c r="J498" s="15"/>
      <c r="K498" s="6"/>
      <c r="L498" s="40"/>
      <c r="M498" s="25"/>
      <c r="N498" s="5"/>
      <c r="O498" s="5"/>
      <c r="P498" s="46"/>
      <c r="Q498" s="9"/>
      <c r="R498" s="26"/>
      <c r="S498" s="46"/>
      <c r="U498"/>
      <c r="V498"/>
      <c r="W498"/>
      <c r="X498"/>
    </row>
    <row r="499" spans="1:24" s="29" customFormat="1" ht="16.5">
      <c r="A499" s="48"/>
      <c r="B499" s="16"/>
      <c r="C499" s="16"/>
      <c r="D499" s="18"/>
      <c r="E499" s="5"/>
      <c r="F499" s="39"/>
      <c r="G499" s="40"/>
      <c r="H499" s="15"/>
      <c r="I499" s="15"/>
      <c r="J499" s="15"/>
      <c r="K499" s="6"/>
      <c r="L499" s="40"/>
      <c r="M499" s="25"/>
      <c r="N499" s="5"/>
      <c r="O499" s="5"/>
      <c r="P499" s="46"/>
      <c r="Q499" s="9"/>
      <c r="R499" s="26"/>
      <c r="S499" s="46"/>
      <c r="U499"/>
      <c r="V499"/>
      <c r="W499"/>
      <c r="X499"/>
    </row>
    <row r="500" spans="1:24" s="29" customFormat="1" ht="16.5">
      <c r="A500" s="48"/>
      <c r="B500" s="16"/>
      <c r="C500" s="16"/>
      <c r="D500" s="18"/>
      <c r="E500" s="5"/>
      <c r="F500" s="39"/>
      <c r="G500" s="40"/>
      <c r="H500" s="15"/>
      <c r="I500" s="15"/>
      <c r="J500" s="15"/>
      <c r="K500" s="6"/>
      <c r="L500" s="40"/>
      <c r="M500" s="25"/>
      <c r="N500" s="5"/>
      <c r="O500" s="5"/>
      <c r="P500" s="46"/>
      <c r="Q500" s="9"/>
      <c r="R500" s="26"/>
      <c r="S500" s="46"/>
      <c r="U500"/>
      <c r="V500"/>
      <c r="W500"/>
      <c r="X500"/>
    </row>
    <row r="501" spans="1:24" s="29" customFormat="1" ht="16.5">
      <c r="A501" s="48"/>
      <c r="B501" s="16"/>
      <c r="C501" s="16"/>
      <c r="D501" s="18"/>
      <c r="E501" s="5"/>
      <c r="F501" s="39"/>
      <c r="G501" s="40"/>
      <c r="H501" s="15"/>
      <c r="I501" s="15"/>
      <c r="J501" s="15"/>
      <c r="K501" s="6"/>
      <c r="L501" s="40"/>
      <c r="M501" s="25"/>
      <c r="N501" s="5"/>
      <c r="O501" s="5"/>
      <c r="P501" s="46"/>
      <c r="Q501" s="9"/>
      <c r="R501" s="26"/>
      <c r="S501" s="46"/>
      <c r="U501"/>
      <c r="V501"/>
      <c r="W501"/>
      <c r="X501"/>
    </row>
    <row r="502" spans="1:24" s="29" customFormat="1" ht="16.5">
      <c r="A502" s="48"/>
      <c r="B502" s="16"/>
      <c r="C502" s="16"/>
      <c r="D502" s="18"/>
      <c r="E502" s="5"/>
      <c r="F502" s="39"/>
      <c r="G502" s="40"/>
      <c r="H502" s="15"/>
      <c r="I502" s="15"/>
      <c r="J502" s="15"/>
      <c r="K502" s="6"/>
      <c r="L502" s="40"/>
      <c r="M502" s="25"/>
      <c r="N502" s="5"/>
      <c r="O502" s="5"/>
      <c r="P502" s="46"/>
      <c r="Q502" s="9"/>
      <c r="R502" s="26"/>
      <c r="S502" s="46"/>
      <c r="U502"/>
      <c r="V502"/>
      <c r="W502"/>
      <c r="X502"/>
    </row>
    <row r="503" spans="1:24" s="29" customFormat="1" ht="16.5">
      <c r="A503" s="48"/>
      <c r="B503" s="16"/>
      <c r="C503" s="16"/>
      <c r="D503" s="18"/>
      <c r="E503" s="5"/>
      <c r="F503" s="39"/>
      <c r="G503" s="40"/>
      <c r="H503" s="15"/>
      <c r="I503" s="15"/>
      <c r="J503" s="15"/>
      <c r="K503" s="6"/>
      <c r="L503" s="40"/>
      <c r="M503" s="25"/>
      <c r="N503" s="5"/>
      <c r="O503" s="5"/>
      <c r="P503" s="46"/>
      <c r="Q503" s="9"/>
      <c r="R503" s="26"/>
      <c r="S503" s="46"/>
      <c r="U503"/>
      <c r="V503"/>
      <c r="W503"/>
      <c r="X503"/>
    </row>
    <row r="504" spans="1:24" s="29" customFormat="1" ht="16.5">
      <c r="A504" s="48"/>
      <c r="B504" s="16"/>
      <c r="C504" s="16"/>
      <c r="D504" s="18"/>
      <c r="E504" s="5"/>
      <c r="F504" s="39"/>
      <c r="G504" s="40"/>
      <c r="H504" s="15"/>
      <c r="I504" s="15"/>
      <c r="J504" s="15"/>
      <c r="K504" s="6"/>
      <c r="L504" s="40"/>
      <c r="M504" s="25"/>
      <c r="N504" s="5"/>
      <c r="O504" s="5"/>
      <c r="P504" s="46"/>
      <c r="Q504" s="9"/>
      <c r="R504" s="26"/>
      <c r="S504" s="46"/>
      <c r="U504"/>
      <c r="V504"/>
      <c r="W504"/>
      <c r="X504"/>
    </row>
    <row r="505" spans="1:24" s="29" customFormat="1" ht="16.5">
      <c r="A505" s="48"/>
      <c r="B505" s="16"/>
      <c r="C505" s="16"/>
      <c r="D505" s="18"/>
      <c r="E505" s="5"/>
      <c r="F505" s="39"/>
      <c r="G505" s="40"/>
      <c r="H505" s="15"/>
      <c r="I505" s="15"/>
      <c r="J505" s="15"/>
      <c r="K505" s="6"/>
      <c r="L505" s="40"/>
      <c r="M505" s="25"/>
      <c r="N505" s="5"/>
      <c r="O505" s="5"/>
      <c r="P505" s="46"/>
      <c r="Q505" s="9"/>
      <c r="R505" s="26"/>
      <c r="S505" s="46"/>
      <c r="U505"/>
      <c r="V505"/>
      <c r="W505"/>
      <c r="X505"/>
    </row>
    <row r="506" spans="1:24" s="29" customFormat="1" ht="16.5">
      <c r="A506" s="48"/>
      <c r="B506" s="16"/>
      <c r="C506" s="16"/>
      <c r="D506" s="18"/>
      <c r="E506" s="5"/>
      <c r="F506" s="39"/>
      <c r="G506" s="40"/>
      <c r="H506" s="15"/>
      <c r="I506" s="15"/>
      <c r="J506" s="15"/>
      <c r="K506" s="6"/>
      <c r="L506" s="40"/>
      <c r="M506" s="25"/>
      <c r="N506" s="5"/>
      <c r="O506" s="5"/>
      <c r="P506" s="46"/>
      <c r="Q506" s="9"/>
      <c r="R506" s="26"/>
      <c r="S506" s="46"/>
      <c r="U506"/>
      <c r="V506"/>
      <c r="W506"/>
      <c r="X506"/>
    </row>
    <row r="507" spans="1:24" s="29" customFormat="1" ht="16.5">
      <c r="A507" s="48"/>
      <c r="B507" s="16"/>
      <c r="C507" s="16"/>
      <c r="D507" s="18"/>
      <c r="E507" s="5"/>
      <c r="F507" s="39"/>
      <c r="G507" s="40"/>
      <c r="H507" s="15"/>
      <c r="I507" s="15"/>
      <c r="J507" s="15"/>
      <c r="K507" s="6"/>
      <c r="L507" s="40"/>
      <c r="M507" s="25"/>
      <c r="N507" s="5"/>
      <c r="O507" s="5"/>
      <c r="P507" s="46"/>
      <c r="Q507" s="9"/>
      <c r="R507" s="26"/>
      <c r="S507" s="46"/>
      <c r="U507"/>
      <c r="V507"/>
      <c r="W507"/>
      <c r="X507"/>
    </row>
    <row r="508" spans="1:24" s="29" customFormat="1" ht="16.5">
      <c r="A508" s="48"/>
      <c r="B508" s="16"/>
      <c r="C508" s="16"/>
      <c r="D508" s="18"/>
      <c r="E508" s="5"/>
      <c r="F508" s="39"/>
      <c r="G508" s="40"/>
      <c r="H508" s="15"/>
      <c r="I508" s="15"/>
      <c r="J508" s="15"/>
      <c r="K508" s="6"/>
      <c r="L508" s="40"/>
      <c r="M508" s="25"/>
      <c r="N508" s="5"/>
      <c r="O508" s="5"/>
      <c r="P508" s="46"/>
      <c r="Q508" s="9"/>
      <c r="R508" s="26"/>
      <c r="S508" s="46"/>
      <c r="U508"/>
      <c r="V508"/>
      <c r="W508"/>
      <c r="X508"/>
    </row>
    <row r="509" spans="1:24" s="29" customFormat="1" ht="16.5">
      <c r="A509" s="48"/>
      <c r="B509" s="16"/>
      <c r="C509" s="16"/>
      <c r="D509" s="18"/>
      <c r="E509" s="5"/>
      <c r="F509" s="39"/>
      <c r="G509" s="40"/>
      <c r="H509" s="15"/>
      <c r="I509" s="15"/>
      <c r="J509" s="15"/>
      <c r="K509" s="6"/>
      <c r="L509" s="40"/>
      <c r="M509" s="25"/>
      <c r="N509" s="5"/>
      <c r="O509" s="5"/>
      <c r="P509" s="46"/>
      <c r="Q509" s="9"/>
      <c r="R509" s="26"/>
      <c r="S509" s="46"/>
      <c r="U509"/>
      <c r="V509"/>
      <c r="W509"/>
      <c r="X509"/>
    </row>
    <row r="510" spans="1:24" s="29" customFormat="1" ht="16.5">
      <c r="A510" s="48"/>
      <c r="B510" s="16"/>
      <c r="C510" s="16"/>
      <c r="D510" s="18"/>
      <c r="E510" s="5"/>
      <c r="F510" s="39"/>
      <c r="G510" s="40"/>
      <c r="H510" s="15"/>
      <c r="I510" s="15"/>
      <c r="J510" s="15"/>
      <c r="K510" s="6"/>
      <c r="L510" s="40"/>
      <c r="M510" s="25"/>
      <c r="N510" s="5"/>
      <c r="O510" s="5"/>
      <c r="P510" s="46"/>
      <c r="Q510" s="9"/>
      <c r="R510" s="26"/>
      <c r="S510" s="46"/>
      <c r="U510"/>
      <c r="V510"/>
      <c r="W510"/>
      <c r="X510"/>
    </row>
    <row r="511" spans="1:24" s="29" customFormat="1" ht="16.5">
      <c r="A511" s="48"/>
      <c r="B511" s="16"/>
      <c r="C511" s="16"/>
      <c r="D511" s="18"/>
      <c r="E511" s="5"/>
      <c r="F511" s="39"/>
      <c r="G511" s="40"/>
      <c r="H511" s="15"/>
      <c r="I511" s="15"/>
      <c r="J511" s="15"/>
      <c r="K511" s="6"/>
      <c r="L511" s="40"/>
      <c r="M511" s="25"/>
      <c r="N511" s="5"/>
      <c r="O511" s="5"/>
      <c r="P511" s="46"/>
      <c r="Q511" s="9"/>
      <c r="R511" s="26"/>
      <c r="S511" s="46"/>
      <c r="U511"/>
      <c r="V511"/>
      <c r="W511"/>
      <c r="X511"/>
    </row>
    <row r="512" spans="1:24" s="29" customFormat="1" ht="16.5">
      <c r="A512" s="48"/>
      <c r="B512" s="16"/>
      <c r="C512" s="16"/>
      <c r="D512" s="18"/>
      <c r="E512" s="5"/>
      <c r="F512" s="39"/>
      <c r="G512" s="40"/>
      <c r="H512" s="15"/>
      <c r="I512" s="15"/>
      <c r="J512" s="15"/>
      <c r="K512" s="6"/>
      <c r="L512" s="40"/>
      <c r="M512" s="25"/>
      <c r="N512" s="5"/>
      <c r="O512" s="5"/>
      <c r="P512" s="46"/>
      <c r="Q512" s="9"/>
      <c r="R512" s="26"/>
      <c r="S512" s="46"/>
      <c r="U512"/>
      <c r="V512"/>
      <c r="W512"/>
      <c r="X512"/>
    </row>
    <row r="513" spans="1:24" s="29" customFormat="1" ht="16.5">
      <c r="A513" s="48"/>
      <c r="B513" s="16"/>
      <c r="C513" s="16"/>
      <c r="D513" s="18"/>
      <c r="E513" s="5"/>
      <c r="F513" s="39"/>
      <c r="G513" s="40"/>
      <c r="H513" s="15"/>
      <c r="I513" s="15"/>
      <c r="J513" s="15"/>
      <c r="K513" s="6"/>
      <c r="L513" s="40"/>
      <c r="M513" s="25"/>
      <c r="N513" s="5"/>
      <c r="O513" s="5"/>
      <c r="P513" s="46"/>
      <c r="Q513" s="9"/>
      <c r="R513" s="26"/>
      <c r="S513" s="46"/>
      <c r="U513"/>
      <c r="V513"/>
      <c r="W513"/>
      <c r="X513"/>
    </row>
    <row r="514" spans="1:24" s="29" customFormat="1" ht="16.5">
      <c r="A514" s="48"/>
      <c r="B514" s="16"/>
      <c r="C514" s="16"/>
      <c r="D514" s="18"/>
      <c r="E514" s="5"/>
      <c r="F514" s="39"/>
      <c r="G514" s="40"/>
      <c r="H514" s="15"/>
      <c r="I514" s="15"/>
      <c r="J514" s="15"/>
      <c r="K514" s="6"/>
      <c r="L514" s="40"/>
      <c r="M514" s="25"/>
      <c r="N514" s="5"/>
      <c r="O514" s="5"/>
      <c r="P514" s="46"/>
      <c r="Q514" s="9"/>
      <c r="R514" s="26"/>
      <c r="S514" s="46"/>
      <c r="U514"/>
      <c r="V514"/>
      <c r="W514"/>
      <c r="X514"/>
    </row>
    <row r="515" spans="1:24" s="29" customFormat="1" ht="16.5">
      <c r="A515" s="48"/>
      <c r="B515" s="16"/>
      <c r="C515" s="16"/>
      <c r="D515" s="18"/>
      <c r="E515" s="5"/>
      <c r="F515" s="39"/>
      <c r="G515" s="40"/>
      <c r="H515" s="15"/>
      <c r="I515" s="15"/>
      <c r="J515" s="15"/>
      <c r="K515" s="6"/>
      <c r="L515" s="40"/>
      <c r="M515" s="25"/>
      <c r="N515" s="5"/>
      <c r="O515" s="5"/>
      <c r="P515" s="46"/>
      <c r="Q515" s="9"/>
      <c r="R515" s="26"/>
      <c r="S515" s="46"/>
      <c r="U515"/>
      <c r="V515"/>
      <c r="W515"/>
      <c r="X515"/>
    </row>
    <row r="516" spans="1:24" s="29" customFormat="1" ht="16.5">
      <c r="A516" s="48"/>
      <c r="B516" s="16"/>
      <c r="C516" s="16"/>
      <c r="D516" s="18"/>
      <c r="E516" s="5"/>
      <c r="F516" s="39"/>
      <c r="G516" s="40"/>
      <c r="H516" s="15"/>
      <c r="I516" s="15"/>
      <c r="J516" s="15"/>
      <c r="K516" s="6"/>
      <c r="L516" s="40"/>
      <c r="M516" s="25"/>
      <c r="N516" s="5"/>
      <c r="O516" s="5"/>
      <c r="P516" s="46"/>
      <c r="Q516" s="9"/>
      <c r="R516" s="26"/>
      <c r="S516" s="46"/>
      <c r="U516"/>
      <c r="V516"/>
      <c r="W516"/>
      <c r="X516"/>
    </row>
    <row r="517" spans="1:24" s="29" customFormat="1" ht="16.5">
      <c r="A517" s="48"/>
      <c r="B517" s="16"/>
      <c r="C517" s="16"/>
      <c r="D517" s="18"/>
      <c r="E517" s="5"/>
      <c r="F517" s="39"/>
      <c r="G517" s="40"/>
      <c r="H517" s="15"/>
      <c r="I517" s="15"/>
      <c r="J517" s="15"/>
      <c r="K517" s="6"/>
      <c r="L517" s="40"/>
      <c r="M517" s="25"/>
      <c r="N517" s="5"/>
      <c r="O517" s="5"/>
      <c r="P517" s="46"/>
      <c r="Q517" s="9"/>
      <c r="R517" s="26"/>
      <c r="S517" s="46"/>
      <c r="U517"/>
      <c r="V517"/>
      <c r="W517"/>
      <c r="X517"/>
    </row>
    <row r="518" spans="1:24" s="29" customFormat="1" ht="16.5">
      <c r="A518" s="48"/>
      <c r="B518" s="16"/>
      <c r="C518" s="16"/>
      <c r="D518" s="18"/>
      <c r="E518" s="5"/>
      <c r="F518" s="39"/>
      <c r="G518" s="40"/>
      <c r="H518" s="15"/>
      <c r="I518" s="15"/>
      <c r="J518" s="15"/>
      <c r="K518" s="6"/>
      <c r="L518" s="40"/>
      <c r="M518" s="25"/>
      <c r="N518" s="5"/>
      <c r="O518" s="5"/>
      <c r="P518" s="46"/>
      <c r="Q518" s="9"/>
      <c r="R518" s="26"/>
      <c r="S518" s="46"/>
      <c r="U518"/>
      <c r="V518"/>
      <c r="W518"/>
      <c r="X518"/>
    </row>
    <row r="519" spans="1:24" s="29" customFormat="1" ht="16.5">
      <c r="A519" s="48"/>
      <c r="B519" s="16"/>
      <c r="C519" s="16"/>
      <c r="D519" s="18"/>
      <c r="E519" s="5"/>
      <c r="F519" s="39"/>
      <c r="G519" s="40"/>
      <c r="H519" s="15"/>
      <c r="I519" s="15"/>
      <c r="J519" s="15"/>
      <c r="K519" s="6"/>
      <c r="L519" s="40"/>
      <c r="M519" s="25"/>
      <c r="N519" s="5"/>
      <c r="O519" s="5"/>
      <c r="P519" s="46"/>
      <c r="Q519" s="9"/>
      <c r="R519" s="26"/>
      <c r="S519" s="46"/>
      <c r="U519"/>
      <c r="V519"/>
      <c r="W519"/>
      <c r="X519"/>
    </row>
    <row r="520" spans="1:24" s="29" customFormat="1" ht="16.5">
      <c r="A520" s="48"/>
      <c r="B520" s="16"/>
      <c r="C520" s="16"/>
      <c r="D520" s="18"/>
      <c r="E520" s="5"/>
      <c r="F520" s="39"/>
      <c r="G520" s="40"/>
      <c r="H520" s="15"/>
      <c r="I520" s="15"/>
      <c r="J520" s="15"/>
      <c r="K520" s="6"/>
      <c r="L520" s="40"/>
      <c r="M520" s="25"/>
      <c r="N520" s="5"/>
      <c r="O520" s="5"/>
      <c r="P520" s="46"/>
      <c r="Q520" s="9"/>
      <c r="R520" s="26"/>
      <c r="S520" s="46"/>
      <c r="U520"/>
      <c r="V520"/>
      <c r="W520"/>
      <c r="X520"/>
    </row>
    <row r="521" spans="1:24" s="29" customFormat="1" ht="16.5">
      <c r="A521" s="48"/>
      <c r="B521" s="16"/>
      <c r="C521" s="16"/>
      <c r="D521" s="18"/>
      <c r="E521" s="5"/>
      <c r="F521" s="39"/>
      <c r="G521" s="40"/>
      <c r="H521" s="15"/>
      <c r="I521" s="15"/>
      <c r="J521" s="15"/>
      <c r="K521" s="6"/>
      <c r="L521" s="40"/>
      <c r="M521" s="25"/>
      <c r="N521" s="5"/>
      <c r="O521" s="5"/>
      <c r="P521" s="46"/>
      <c r="Q521" s="9"/>
      <c r="R521" s="26"/>
      <c r="S521" s="46"/>
      <c r="U521"/>
      <c r="V521"/>
      <c r="W521"/>
      <c r="X521"/>
    </row>
    <row r="522" spans="1:24" s="29" customFormat="1" ht="16.5">
      <c r="A522" s="48"/>
      <c r="B522" s="16"/>
      <c r="C522" s="16"/>
      <c r="D522" s="18"/>
      <c r="E522" s="5"/>
      <c r="F522" s="39"/>
      <c r="G522" s="40"/>
      <c r="H522" s="15"/>
      <c r="I522" s="15"/>
      <c r="J522" s="15"/>
      <c r="K522" s="6"/>
      <c r="L522" s="40"/>
      <c r="M522" s="25"/>
      <c r="N522" s="5"/>
      <c r="O522" s="5"/>
      <c r="P522" s="46"/>
      <c r="Q522" s="9"/>
      <c r="R522" s="26"/>
      <c r="S522" s="46"/>
      <c r="U522"/>
      <c r="V522"/>
      <c r="W522"/>
      <c r="X522"/>
    </row>
    <row r="523" spans="1:24" s="29" customFormat="1" ht="16.5">
      <c r="A523" s="48"/>
      <c r="B523" s="16"/>
      <c r="C523" s="16"/>
      <c r="D523" s="18"/>
      <c r="E523" s="5"/>
      <c r="F523" s="39"/>
      <c r="G523" s="40"/>
      <c r="H523" s="15"/>
      <c r="I523" s="15"/>
      <c r="J523" s="15"/>
      <c r="K523" s="6"/>
      <c r="L523" s="40"/>
      <c r="M523" s="25"/>
      <c r="N523" s="5"/>
      <c r="O523" s="5"/>
      <c r="P523" s="46"/>
      <c r="Q523" s="9"/>
      <c r="R523" s="26"/>
      <c r="S523" s="46"/>
      <c r="U523"/>
      <c r="V523"/>
      <c r="W523"/>
      <c r="X523"/>
    </row>
    <row r="524" spans="1:24" s="29" customFormat="1" ht="16.5">
      <c r="A524" s="48"/>
      <c r="B524" s="16"/>
      <c r="C524" s="16"/>
      <c r="D524" s="18"/>
      <c r="E524" s="5"/>
      <c r="F524" s="39"/>
      <c r="G524" s="40"/>
      <c r="H524" s="15"/>
      <c r="I524" s="15"/>
      <c r="J524" s="15"/>
      <c r="K524" s="6"/>
      <c r="L524" s="40"/>
      <c r="M524" s="25"/>
      <c r="N524" s="5"/>
      <c r="O524" s="5"/>
      <c r="P524" s="46"/>
      <c r="Q524" s="9"/>
      <c r="R524" s="26"/>
      <c r="S524" s="46"/>
      <c r="U524"/>
      <c r="V524"/>
      <c r="W524"/>
      <c r="X524"/>
    </row>
    <row r="525" spans="1:24" s="29" customFormat="1" ht="16.5">
      <c r="A525" s="48"/>
      <c r="B525" s="16"/>
      <c r="C525" s="16"/>
      <c r="D525" s="18"/>
      <c r="E525" s="5"/>
      <c r="F525" s="39"/>
      <c r="G525" s="40"/>
      <c r="H525" s="15"/>
      <c r="I525" s="15"/>
      <c r="J525" s="15"/>
      <c r="K525" s="6"/>
      <c r="L525" s="40"/>
      <c r="M525" s="25"/>
      <c r="N525" s="5"/>
      <c r="O525" s="5"/>
      <c r="P525" s="46"/>
      <c r="Q525" s="9"/>
      <c r="R525" s="26"/>
      <c r="S525" s="46"/>
      <c r="U525"/>
      <c r="V525"/>
      <c r="W525"/>
      <c r="X525"/>
    </row>
    <row r="526" spans="1:24" s="29" customFormat="1" ht="16.5">
      <c r="A526" s="48"/>
      <c r="B526" s="16"/>
      <c r="C526" s="16"/>
      <c r="D526" s="18"/>
      <c r="E526" s="5"/>
      <c r="F526" s="39"/>
      <c r="G526" s="40"/>
      <c r="H526" s="15"/>
      <c r="I526" s="15"/>
      <c r="J526" s="15"/>
      <c r="K526" s="6"/>
      <c r="L526" s="40"/>
      <c r="M526" s="25"/>
      <c r="N526" s="5"/>
      <c r="O526" s="5"/>
      <c r="P526" s="46"/>
      <c r="Q526" s="9"/>
      <c r="R526" s="26"/>
      <c r="S526" s="46"/>
      <c r="U526"/>
      <c r="V526"/>
      <c r="W526"/>
      <c r="X526"/>
    </row>
    <row r="527" spans="1:24" s="29" customFormat="1" ht="16.5">
      <c r="A527" s="48"/>
      <c r="B527" s="16"/>
      <c r="C527" s="16"/>
      <c r="D527" s="18"/>
      <c r="E527" s="5"/>
      <c r="F527" s="39"/>
      <c r="G527" s="40"/>
      <c r="H527" s="15"/>
      <c r="I527" s="15"/>
      <c r="J527" s="15"/>
      <c r="K527" s="6"/>
      <c r="L527" s="40"/>
      <c r="M527" s="25"/>
      <c r="N527" s="5"/>
      <c r="O527" s="5"/>
      <c r="P527" s="46"/>
      <c r="Q527" s="9"/>
      <c r="R527" s="26"/>
      <c r="S527" s="46"/>
      <c r="U527"/>
      <c r="V527"/>
      <c r="W527"/>
      <c r="X527"/>
    </row>
    <row r="528" spans="1:24" s="29" customFormat="1" ht="16.5">
      <c r="A528" s="48"/>
      <c r="B528" s="16"/>
      <c r="C528" s="16"/>
      <c r="D528" s="18"/>
      <c r="E528" s="5"/>
      <c r="F528" s="39"/>
      <c r="G528" s="40"/>
      <c r="H528" s="15"/>
      <c r="I528" s="15"/>
      <c r="J528" s="15"/>
      <c r="K528" s="6"/>
      <c r="L528" s="40"/>
      <c r="M528" s="25"/>
      <c r="N528" s="5"/>
      <c r="O528" s="5"/>
      <c r="P528" s="46"/>
      <c r="Q528" s="9"/>
      <c r="R528" s="26"/>
      <c r="S528" s="46"/>
      <c r="U528"/>
      <c r="V528"/>
      <c r="W528"/>
      <c r="X528"/>
    </row>
    <row r="529" spans="1:24" s="29" customFormat="1" ht="16.5">
      <c r="A529" s="48"/>
      <c r="B529" s="16"/>
      <c r="C529" s="16"/>
      <c r="D529" s="18"/>
      <c r="E529" s="5"/>
      <c r="F529" s="39"/>
      <c r="G529" s="40"/>
      <c r="H529" s="15"/>
      <c r="I529" s="15"/>
      <c r="J529" s="15"/>
      <c r="K529" s="6"/>
      <c r="L529" s="40"/>
      <c r="M529" s="25"/>
      <c r="N529" s="5"/>
      <c r="O529" s="5"/>
      <c r="P529" s="46"/>
      <c r="Q529" s="9"/>
      <c r="R529" s="26"/>
      <c r="S529" s="46"/>
      <c r="U529"/>
      <c r="V529"/>
      <c r="W529"/>
      <c r="X529"/>
    </row>
    <row r="530" spans="1:24" s="29" customFormat="1" ht="16.5">
      <c r="A530" s="48"/>
      <c r="B530" s="16"/>
      <c r="C530" s="16"/>
      <c r="D530" s="18"/>
      <c r="E530" s="5"/>
      <c r="F530" s="39"/>
      <c r="G530" s="40"/>
      <c r="H530" s="15"/>
      <c r="I530" s="15"/>
      <c r="J530" s="15"/>
      <c r="K530" s="6"/>
      <c r="L530" s="40"/>
      <c r="M530" s="25"/>
      <c r="N530" s="5"/>
      <c r="O530" s="5"/>
      <c r="P530" s="46"/>
      <c r="Q530" s="9"/>
      <c r="R530" s="26"/>
      <c r="S530" s="46"/>
      <c r="U530"/>
      <c r="V530"/>
      <c r="W530"/>
      <c r="X530"/>
    </row>
    <row r="531" spans="1:24" s="29" customFormat="1" ht="16.5">
      <c r="A531" s="48"/>
      <c r="B531" s="16"/>
      <c r="C531" s="16"/>
      <c r="D531" s="18"/>
      <c r="E531" s="5"/>
      <c r="F531" s="39"/>
      <c r="G531" s="40"/>
      <c r="H531" s="15"/>
      <c r="I531" s="15"/>
      <c r="J531" s="15"/>
      <c r="K531" s="6"/>
      <c r="L531" s="40"/>
      <c r="M531" s="25"/>
      <c r="N531" s="5"/>
      <c r="O531" s="5"/>
      <c r="P531" s="46"/>
      <c r="Q531" s="9"/>
      <c r="R531" s="26"/>
      <c r="S531" s="46"/>
      <c r="U531"/>
      <c r="V531"/>
      <c r="W531"/>
      <c r="X531"/>
    </row>
    <row r="532" spans="1:24" s="29" customFormat="1" ht="16.5">
      <c r="A532" s="48"/>
      <c r="B532" s="16"/>
      <c r="C532" s="16"/>
      <c r="D532" s="18"/>
      <c r="E532" s="5"/>
      <c r="F532" s="39"/>
      <c r="G532" s="40"/>
      <c r="H532" s="15"/>
      <c r="I532" s="15"/>
      <c r="J532" s="15"/>
      <c r="K532" s="6"/>
      <c r="L532" s="40"/>
      <c r="M532" s="25"/>
      <c r="N532" s="5"/>
      <c r="O532" s="5"/>
      <c r="P532" s="46"/>
      <c r="Q532" s="9"/>
      <c r="R532" s="26"/>
      <c r="S532" s="46"/>
      <c r="U532"/>
      <c r="V532"/>
      <c r="W532"/>
      <c r="X532"/>
    </row>
    <row r="533" spans="1:24" s="29" customFormat="1" ht="16.5">
      <c r="A533" s="48"/>
      <c r="B533" s="16"/>
      <c r="C533" s="16"/>
      <c r="D533" s="18"/>
      <c r="E533" s="5"/>
      <c r="F533" s="39"/>
      <c r="G533" s="40"/>
      <c r="H533" s="15"/>
      <c r="I533" s="15"/>
      <c r="J533" s="15"/>
      <c r="K533" s="6"/>
      <c r="L533" s="40"/>
      <c r="M533" s="25"/>
      <c r="N533" s="5"/>
      <c r="O533" s="5"/>
      <c r="P533" s="46"/>
      <c r="Q533" s="9"/>
      <c r="R533" s="26"/>
      <c r="S533" s="46"/>
      <c r="U533"/>
      <c r="V533"/>
      <c r="W533"/>
      <c r="X533"/>
    </row>
    <row r="534" spans="1:24" s="29" customFormat="1" ht="16.5">
      <c r="A534" s="48"/>
      <c r="B534" s="16"/>
      <c r="C534" s="16"/>
      <c r="D534" s="18"/>
      <c r="E534" s="5"/>
      <c r="F534" s="39"/>
      <c r="G534" s="40"/>
      <c r="H534" s="15"/>
      <c r="I534" s="15"/>
      <c r="J534" s="15"/>
      <c r="K534" s="6"/>
      <c r="L534" s="40"/>
      <c r="M534" s="25"/>
      <c r="N534" s="5"/>
      <c r="O534" s="5"/>
      <c r="P534" s="46"/>
      <c r="Q534" s="9"/>
      <c r="R534" s="26"/>
      <c r="S534" s="46"/>
      <c r="U534"/>
      <c r="V534"/>
      <c r="W534"/>
      <c r="X534"/>
    </row>
    <row r="535" spans="1:24" s="29" customFormat="1" ht="16.5">
      <c r="A535" s="48"/>
      <c r="B535" s="16"/>
      <c r="C535" s="16"/>
      <c r="D535" s="18"/>
      <c r="E535" s="5"/>
      <c r="F535" s="39"/>
      <c r="G535" s="40"/>
      <c r="H535" s="15"/>
      <c r="I535" s="15"/>
      <c r="J535" s="15"/>
      <c r="K535" s="6"/>
      <c r="L535" s="40"/>
      <c r="M535" s="25"/>
      <c r="N535" s="5"/>
      <c r="O535" s="5"/>
      <c r="P535" s="46"/>
      <c r="Q535" s="9"/>
      <c r="R535" s="26"/>
      <c r="S535" s="46"/>
      <c r="U535"/>
      <c r="V535"/>
      <c r="W535"/>
      <c r="X535"/>
    </row>
    <row r="536" spans="1:24" s="29" customFormat="1" ht="16.5">
      <c r="A536" s="48"/>
      <c r="B536" s="16"/>
      <c r="C536" s="16"/>
      <c r="D536" s="18"/>
      <c r="E536" s="5"/>
      <c r="F536" s="39"/>
      <c r="G536" s="40"/>
      <c r="H536" s="15"/>
      <c r="I536" s="15"/>
      <c r="J536" s="15"/>
      <c r="K536" s="6"/>
      <c r="L536" s="40"/>
      <c r="M536" s="25"/>
      <c r="N536" s="5"/>
      <c r="O536" s="5"/>
      <c r="P536" s="46"/>
      <c r="Q536" s="9"/>
      <c r="R536" s="26"/>
      <c r="S536" s="46"/>
      <c r="U536"/>
      <c r="V536"/>
      <c r="W536"/>
      <c r="X536"/>
    </row>
    <row r="537" spans="1:24" s="29" customFormat="1" ht="16.5">
      <c r="A537" s="48"/>
      <c r="B537" s="16"/>
      <c r="C537" s="16"/>
      <c r="D537" s="18"/>
      <c r="E537" s="5"/>
      <c r="F537" s="39"/>
      <c r="G537" s="40"/>
      <c r="H537" s="15"/>
      <c r="I537" s="15"/>
      <c r="J537" s="15"/>
      <c r="K537" s="6"/>
      <c r="L537" s="40"/>
      <c r="M537" s="25"/>
      <c r="N537" s="5"/>
      <c r="O537" s="5"/>
      <c r="P537" s="46"/>
      <c r="Q537" s="9"/>
      <c r="R537" s="26"/>
      <c r="S537" s="46"/>
      <c r="U537"/>
      <c r="V537"/>
      <c r="W537"/>
      <c r="X537"/>
    </row>
    <row r="538" spans="1:24" s="29" customFormat="1" ht="16.5">
      <c r="A538" s="48"/>
      <c r="B538" s="16"/>
      <c r="C538" s="16"/>
      <c r="D538" s="18"/>
      <c r="E538" s="5"/>
      <c r="F538" s="39"/>
      <c r="G538" s="40"/>
      <c r="H538" s="15"/>
      <c r="I538" s="15"/>
      <c r="J538" s="15"/>
      <c r="K538" s="6"/>
      <c r="L538" s="40"/>
      <c r="M538" s="25"/>
      <c r="N538" s="5"/>
      <c r="O538" s="5"/>
      <c r="P538" s="46"/>
      <c r="Q538" s="9"/>
      <c r="R538" s="26"/>
      <c r="S538" s="46"/>
      <c r="U538"/>
      <c r="V538"/>
      <c r="W538"/>
      <c r="X538"/>
    </row>
    <row r="539" spans="1:24" s="29" customFormat="1" ht="16.5">
      <c r="A539" s="48"/>
      <c r="B539" s="16"/>
      <c r="C539" s="16"/>
      <c r="D539" s="18"/>
      <c r="E539" s="5"/>
      <c r="F539" s="39"/>
      <c r="G539" s="40"/>
      <c r="H539" s="15"/>
      <c r="I539" s="15"/>
      <c r="J539" s="15"/>
      <c r="K539" s="6"/>
      <c r="L539" s="40"/>
      <c r="M539" s="25"/>
      <c r="N539" s="5"/>
      <c r="O539" s="5"/>
      <c r="P539" s="46"/>
      <c r="Q539" s="9"/>
      <c r="R539" s="26"/>
      <c r="S539" s="46"/>
      <c r="U539"/>
      <c r="V539"/>
      <c r="W539"/>
      <c r="X539"/>
    </row>
    <row r="540" spans="1:24" s="29" customFormat="1" ht="16.5">
      <c r="A540" s="48"/>
      <c r="B540" s="16"/>
      <c r="C540" s="16"/>
      <c r="D540" s="18"/>
      <c r="E540" s="5"/>
      <c r="F540" s="39"/>
      <c r="G540" s="40"/>
      <c r="H540" s="15"/>
      <c r="I540" s="15"/>
      <c r="J540" s="15"/>
      <c r="K540" s="6"/>
      <c r="L540" s="40"/>
      <c r="M540" s="25"/>
      <c r="N540" s="5"/>
      <c r="O540" s="5"/>
      <c r="P540" s="46"/>
      <c r="Q540" s="9"/>
      <c r="R540" s="26"/>
      <c r="S540" s="46"/>
      <c r="U540"/>
      <c r="V540"/>
      <c r="W540"/>
      <c r="X540"/>
    </row>
    <row r="541" spans="1:24" s="29" customFormat="1" ht="16.5">
      <c r="A541" s="48"/>
      <c r="B541" s="16"/>
      <c r="C541" s="16"/>
      <c r="D541" s="18"/>
      <c r="E541" s="5"/>
      <c r="F541" s="39"/>
      <c r="G541" s="40"/>
      <c r="H541" s="15"/>
      <c r="I541" s="15"/>
      <c r="J541" s="15"/>
      <c r="K541" s="6"/>
      <c r="L541" s="40"/>
      <c r="M541" s="25"/>
      <c r="N541" s="5"/>
      <c r="O541" s="5"/>
      <c r="P541" s="46"/>
      <c r="Q541" s="9"/>
      <c r="R541" s="26"/>
      <c r="S541" s="46"/>
      <c r="U541"/>
      <c r="V541"/>
      <c r="W541"/>
      <c r="X541"/>
    </row>
    <row r="542" spans="1:24" s="29" customFormat="1" ht="16.5">
      <c r="A542" s="48"/>
      <c r="B542" s="16"/>
      <c r="C542" s="16"/>
      <c r="D542" s="18"/>
      <c r="E542" s="5"/>
      <c r="F542" s="39"/>
      <c r="G542" s="40"/>
      <c r="H542" s="15"/>
      <c r="I542" s="15"/>
      <c r="J542" s="15"/>
      <c r="K542" s="6"/>
      <c r="L542" s="40"/>
      <c r="M542" s="25"/>
      <c r="N542" s="5"/>
      <c r="O542" s="5"/>
      <c r="P542" s="46"/>
      <c r="Q542" s="9"/>
      <c r="R542" s="26"/>
      <c r="S542" s="46"/>
      <c r="U542"/>
      <c r="V542"/>
      <c r="W542"/>
      <c r="X542"/>
    </row>
    <row r="543" spans="1:24" s="29" customFormat="1" ht="16.5">
      <c r="A543" s="48"/>
      <c r="B543" s="16"/>
      <c r="C543" s="16"/>
      <c r="D543" s="18"/>
      <c r="E543" s="5"/>
      <c r="F543" s="39"/>
      <c r="G543" s="40"/>
      <c r="H543" s="15"/>
      <c r="I543" s="15"/>
      <c r="J543" s="15"/>
      <c r="K543" s="6"/>
      <c r="L543" s="40"/>
      <c r="M543" s="25"/>
      <c r="N543" s="5"/>
      <c r="O543" s="5"/>
      <c r="P543" s="46"/>
      <c r="Q543" s="9"/>
      <c r="R543" s="26"/>
      <c r="S543" s="46"/>
      <c r="U543"/>
      <c r="V543"/>
      <c r="W543"/>
      <c r="X543"/>
    </row>
    <row r="544" spans="1:24" s="29" customFormat="1" ht="16.5">
      <c r="A544" s="48"/>
      <c r="B544" s="16"/>
      <c r="C544" s="16"/>
      <c r="D544" s="18"/>
      <c r="E544" s="5"/>
      <c r="F544" s="39"/>
      <c r="G544" s="40"/>
      <c r="H544" s="15"/>
      <c r="I544" s="15"/>
      <c r="J544" s="15"/>
      <c r="K544" s="6"/>
      <c r="L544" s="40"/>
      <c r="M544" s="25"/>
      <c r="N544" s="5"/>
      <c r="O544" s="5"/>
      <c r="P544" s="46"/>
      <c r="Q544" s="9"/>
      <c r="R544" s="26"/>
      <c r="S544" s="46"/>
      <c r="U544"/>
      <c r="V544"/>
      <c r="W544"/>
      <c r="X544"/>
    </row>
    <row r="545" spans="1:24" s="29" customFormat="1" ht="16.5">
      <c r="A545" s="48"/>
      <c r="B545" s="16"/>
      <c r="C545" s="16"/>
      <c r="D545" s="18"/>
      <c r="E545" s="5"/>
      <c r="F545" s="39"/>
      <c r="G545" s="40"/>
      <c r="H545" s="15"/>
      <c r="I545" s="15"/>
      <c r="J545" s="15"/>
      <c r="K545" s="6"/>
      <c r="L545" s="40"/>
      <c r="M545" s="25"/>
      <c r="N545" s="5"/>
      <c r="O545" s="5"/>
      <c r="P545" s="46"/>
      <c r="Q545" s="9"/>
      <c r="R545" s="26"/>
      <c r="S545" s="46"/>
      <c r="U545"/>
      <c r="V545"/>
      <c r="W545"/>
      <c r="X545"/>
    </row>
    <row r="546" spans="1:24" s="29" customFormat="1" ht="16.5">
      <c r="A546" s="48"/>
      <c r="B546" s="16"/>
      <c r="C546" s="16"/>
      <c r="D546" s="18"/>
      <c r="E546" s="5"/>
      <c r="F546" s="39"/>
      <c r="G546" s="40"/>
      <c r="H546" s="15"/>
      <c r="I546" s="15"/>
      <c r="J546" s="15"/>
      <c r="K546" s="6"/>
      <c r="L546" s="40"/>
      <c r="M546" s="25"/>
      <c r="N546" s="5"/>
      <c r="O546" s="5"/>
      <c r="P546" s="46"/>
      <c r="Q546" s="9"/>
      <c r="R546" s="26"/>
      <c r="S546" s="46"/>
      <c r="U546"/>
      <c r="V546"/>
      <c r="W546"/>
      <c r="X546"/>
    </row>
    <row r="547" spans="1:24" s="29" customFormat="1" ht="16.5">
      <c r="A547" s="48"/>
      <c r="B547" s="16"/>
      <c r="C547" s="16"/>
      <c r="D547" s="18"/>
      <c r="E547" s="5"/>
      <c r="F547" s="39"/>
      <c r="G547" s="40"/>
      <c r="H547" s="15"/>
      <c r="I547" s="15"/>
      <c r="J547" s="15"/>
      <c r="K547" s="6"/>
      <c r="L547" s="40"/>
      <c r="M547" s="25"/>
      <c r="N547" s="5"/>
      <c r="O547" s="5"/>
      <c r="P547" s="46"/>
      <c r="Q547" s="9"/>
      <c r="R547" s="26"/>
      <c r="S547" s="46"/>
      <c r="U547"/>
      <c r="V547"/>
      <c r="W547"/>
      <c r="X547"/>
    </row>
    <row r="548" spans="1:24" s="29" customFormat="1" ht="16.5">
      <c r="A548" s="48"/>
      <c r="B548" s="16"/>
      <c r="C548" s="16"/>
      <c r="D548" s="18"/>
      <c r="E548" s="5"/>
      <c r="F548" s="39"/>
      <c r="G548" s="40"/>
      <c r="H548" s="15"/>
      <c r="I548" s="15"/>
      <c r="J548" s="15"/>
      <c r="K548" s="6"/>
      <c r="L548" s="40"/>
      <c r="M548" s="25"/>
      <c r="N548" s="5"/>
      <c r="O548" s="5"/>
      <c r="P548" s="46"/>
      <c r="Q548" s="9"/>
      <c r="R548" s="26"/>
      <c r="S548" s="46"/>
      <c r="U548"/>
      <c r="V548"/>
      <c r="W548"/>
      <c r="X548"/>
    </row>
    <row r="549" spans="1:24" s="29" customFormat="1" ht="16.5">
      <c r="A549" s="48"/>
      <c r="B549" s="16"/>
      <c r="C549" s="16"/>
      <c r="D549" s="18"/>
      <c r="E549" s="5"/>
      <c r="F549" s="39"/>
      <c r="G549" s="40"/>
      <c r="H549" s="15"/>
      <c r="I549" s="15"/>
      <c r="J549" s="15"/>
      <c r="K549" s="6"/>
      <c r="L549" s="40"/>
      <c r="M549" s="25"/>
      <c r="N549" s="5"/>
      <c r="O549" s="5"/>
      <c r="P549" s="46"/>
      <c r="Q549" s="9"/>
      <c r="R549" s="26"/>
      <c r="S549" s="46"/>
      <c r="U549"/>
      <c r="V549"/>
      <c r="W549"/>
      <c r="X549"/>
    </row>
    <row r="550" spans="1:24" s="29" customFormat="1" ht="16.5">
      <c r="A550" s="48"/>
      <c r="B550" s="16"/>
      <c r="C550" s="16"/>
      <c r="D550" s="18"/>
      <c r="E550" s="5"/>
      <c r="F550" s="39"/>
      <c r="G550" s="40"/>
      <c r="H550" s="15"/>
      <c r="I550" s="15"/>
      <c r="J550" s="15"/>
      <c r="K550" s="6"/>
      <c r="L550" s="40"/>
      <c r="M550" s="25"/>
      <c r="N550" s="5"/>
      <c r="O550" s="5"/>
      <c r="P550" s="46"/>
      <c r="Q550" s="9"/>
      <c r="R550" s="26"/>
      <c r="S550" s="46"/>
      <c r="U550"/>
      <c r="V550"/>
      <c r="W550"/>
      <c r="X550"/>
    </row>
    <row r="551" spans="1:24" s="29" customFormat="1" ht="16.5">
      <c r="A551" s="48"/>
      <c r="B551" s="16"/>
      <c r="C551" s="16"/>
      <c r="D551" s="18"/>
      <c r="E551" s="5"/>
      <c r="F551" s="39"/>
      <c r="G551" s="40"/>
      <c r="H551" s="15"/>
      <c r="I551" s="15"/>
      <c r="J551" s="15"/>
      <c r="K551" s="6"/>
      <c r="L551" s="40"/>
      <c r="M551" s="25"/>
      <c r="N551" s="5"/>
      <c r="O551" s="5"/>
      <c r="P551" s="46"/>
      <c r="Q551" s="9"/>
      <c r="R551" s="26"/>
      <c r="S551" s="46"/>
      <c r="U551"/>
      <c r="V551"/>
      <c r="W551"/>
      <c r="X551"/>
    </row>
    <row r="552" spans="1:24" s="29" customFormat="1" ht="16.5">
      <c r="A552" s="48"/>
      <c r="B552" s="16"/>
      <c r="C552" s="16"/>
      <c r="D552" s="18"/>
      <c r="E552" s="5"/>
      <c r="F552" s="39"/>
      <c r="G552" s="40"/>
      <c r="H552" s="15"/>
      <c r="I552" s="15"/>
      <c r="J552" s="15"/>
      <c r="K552" s="6"/>
      <c r="L552" s="40"/>
      <c r="M552" s="25"/>
      <c r="N552" s="5"/>
      <c r="O552" s="5"/>
      <c r="P552" s="46"/>
      <c r="Q552" s="9"/>
      <c r="R552" s="26"/>
      <c r="S552" s="46"/>
      <c r="U552"/>
      <c r="V552"/>
      <c r="W552"/>
      <c r="X552"/>
    </row>
    <row r="553" spans="1:24" s="29" customFormat="1" ht="16.5">
      <c r="A553" s="48"/>
      <c r="B553" s="16"/>
      <c r="C553" s="16"/>
      <c r="D553" s="18"/>
      <c r="E553" s="5"/>
      <c r="F553" s="39"/>
      <c r="G553" s="40"/>
      <c r="H553" s="15"/>
      <c r="I553" s="15"/>
      <c r="J553" s="15"/>
      <c r="K553" s="6"/>
      <c r="L553" s="40"/>
      <c r="M553" s="25"/>
      <c r="N553" s="5"/>
      <c r="O553" s="5"/>
      <c r="P553" s="46"/>
      <c r="Q553" s="9"/>
      <c r="R553" s="26"/>
      <c r="S553" s="46"/>
      <c r="U553"/>
      <c r="V553"/>
      <c r="W553"/>
      <c r="X553"/>
    </row>
    <row r="554" spans="1:24" s="29" customFormat="1" ht="16.5">
      <c r="A554" s="48"/>
      <c r="B554" s="16"/>
      <c r="C554" s="16"/>
      <c r="D554" s="18"/>
      <c r="E554" s="5"/>
      <c r="F554" s="39"/>
      <c r="G554" s="40"/>
      <c r="H554" s="15"/>
      <c r="I554" s="15"/>
      <c r="J554" s="15"/>
      <c r="K554" s="6"/>
      <c r="L554" s="40"/>
      <c r="M554" s="25"/>
      <c r="N554" s="5"/>
      <c r="O554" s="5"/>
      <c r="P554" s="46"/>
      <c r="Q554" s="9"/>
      <c r="R554" s="26"/>
      <c r="S554" s="46"/>
      <c r="U554"/>
      <c r="V554"/>
      <c r="W554"/>
      <c r="X554"/>
    </row>
    <row r="555" spans="1:24" s="29" customFormat="1" ht="16.5">
      <c r="A555" s="48"/>
      <c r="B555" s="16"/>
      <c r="C555" s="16"/>
      <c r="D555" s="18"/>
      <c r="E555" s="5"/>
      <c r="F555" s="39"/>
      <c r="G555" s="40"/>
      <c r="H555" s="15"/>
      <c r="I555" s="15"/>
      <c r="J555" s="15"/>
      <c r="K555" s="6"/>
      <c r="L555" s="40"/>
      <c r="M555" s="25"/>
      <c r="N555" s="5"/>
      <c r="O555" s="5"/>
      <c r="P555" s="46"/>
      <c r="Q555" s="9"/>
      <c r="R555" s="26"/>
      <c r="S555" s="46"/>
      <c r="U555"/>
      <c r="V555"/>
      <c r="W555"/>
      <c r="X555"/>
    </row>
    <row r="556" spans="1:24" s="29" customFormat="1" ht="16.5">
      <c r="A556" s="48"/>
      <c r="B556" s="16"/>
      <c r="C556" s="16"/>
      <c r="D556" s="18"/>
      <c r="E556" s="5"/>
      <c r="F556" s="39"/>
      <c r="G556" s="40"/>
      <c r="H556" s="15"/>
      <c r="I556" s="15"/>
      <c r="J556" s="15"/>
      <c r="K556" s="6"/>
      <c r="L556" s="40"/>
      <c r="M556" s="25"/>
      <c r="N556" s="5"/>
      <c r="O556" s="5"/>
      <c r="P556" s="46"/>
      <c r="Q556" s="9"/>
      <c r="R556" s="26"/>
      <c r="S556" s="46"/>
      <c r="U556"/>
      <c r="V556"/>
      <c r="W556"/>
      <c r="X556"/>
    </row>
    <row r="557" spans="1:24" s="29" customFormat="1" ht="16.5">
      <c r="A557" s="48"/>
      <c r="B557" s="16"/>
      <c r="C557" s="16"/>
      <c r="D557" s="18"/>
      <c r="E557" s="5"/>
      <c r="F557" s="39"/>
      <c r="G557" s="40"/>
      <c r="H557" s="15"/>
      <c r="I557" s="15"/>
      <c r="J557" s="15"/>
      <c r="K557" s="6"/>
      <c r="L557" s="40"/>
      <c r="M557" s="25"/>
      <c r="N557" s="5"/>
      <c r="O557" s="5"/>
      <c r="P557" s="46"/>
      <c r="Q557" s="9"/>
      <c r="R557" s="26"/>
      <c r="S557" s="46"/>
      <c r="U557"/>
      <c r="V557"/>
      <c r="W557"/>
      <c r="X557"/>
    </row>
    <row r="558" spans="1:24" s="29" customFormat="1" ht="16.5">
      <c r="A558" s="48"/>
      <c r="B558" s="16"/>
      <c r="C558" s="16"/>
      <c r="D558" s="18"/>
      <c r="E558" s="5"/>
      <c r="F558" s="39"/>
      <c r="G558" s="40"/>
      <c r="H558" s="15"/>
      <c r="I558" s="15"/>
      <c r="J558" s="15"/>
      <c r="K558" s="6"/>
      <c r="L558" s="40"/>
      <c r="M558" s="25"/>
      <c r="N558" s="5"/>
      <c r="O558" s="5"/>
      <c r="P558" s="46"/>
      <c r="Q558" s="9"/>
      <c r="R558" s="26"/>
      <c r="S558" s="46"/>
      <c r="U558"/>
      <c r="V558"/>
      <c r="W558"/>
      <c r="X558"/>
    </row>
    <row r="559" spans="1:24" s="29" customFormat="1" ht="16.5">
      <c r="A559" s="48"/>
      <c r="B559" s="16"/>
      <c r="C559" s="16"/>
      <c r="D559" s="18"/>
      <c r="E559" s="5"/>
      <c r="F559" s="39"/>
      <c r="G559" s="40"/>
      <c r="H559" s="15"/>
      <c r="I559" s="15"/>
      <c r="J559" s="15"/>
      <c r="K559" s="6"/>
      <c r="L559" s="40"/>
      <c r="M559" s="25"/>
      <c r="N559" s="5"/>
      <c r="O559" s="5"/>
      <c r="P559" s="46"/>
      <c r="Q559" s="9"/>
      <c r="R559" s="26"/>
      <c r="S559" s="46"/>
      <c r="U559"/>
      <c r="V559"/>
      <c r="W559"/>
      <c r="X559"/>
    </row>
    <row r="560" spans="1:24" s="29" customFormat="1" ht="16.5">
      <c r="A560" s="48"/>
      <c r="B560" s="16"/>
      <c r="C560" s="16"/>
      <c r="D560" s="18"/>
      <c r="E560" s="5"/>
      <c r="F560" s="39"/>
      <c r="G560" s="40"/>
      <c r="H560" s="15"/>
      <c r="I560" s="15"/>
      <c r="J560" s="15"/>
      <c r="K560" s="6"/>
      <c r="L560" s="40"/>
      <c r="M560" s="25"/>
      <c r="N560" s="5"/>
      <c r="O560" s="5"/>
      <c r="P560" s="46"/>
      <c r="Q560" s="9"/>
      <c r="R560" s="26"/>
      <c r="S560" s="46"/>
      <c r="U560"/>
      <c r="V560"/>
      <c r="W560"/>
      <c r="X560"/>
    </row>
    <row r="561" spans="1:24" s="29" customFormat="1" ht="16.5">
      <c r="A561" s="48"/>
      <c r="B561" s="16"/>
      <c r="C561" s="16"/>
      <c r="D561" s="18"/>
      <c r="E561" s="5"/>
      <c r="F561" s="39"/>
      <c r="G561" s="40"/>
      <c r="H561" s="15"/>
      <c r="I561" s="15"/>
      <c r="J561" s="15"/>
      <c r="K561" s="6"/>
      <c r="L561" s="40"/>
      <c r="M561" s="25"/>
      <c r="N561" s="5"/>
      <c r="O561" s="5"/>
      <c r="P561" s="46"/>
      <c r="Q561" s="9"/>
      <c r="R561" s="26"/>
      <c r="S561" s="46"/>
      <c r="U561"/>
      <c r="V561"/>
      <c r="W561"/>
      <c r="X561"/>
    </row>
    <row r="562" spans="1:24" s="29" customFormat="1" ht="16.5">
      <c r="A562" s="48"/>
      <c r="B562" s="16"/>
      <c r="C562" s="16"/>
      <c r="D562" s="18"/>
      <c r="E562" s="5"/>
      <c r="F562" s="39"/>
      <c r="G562" s="40"/>
      <c r="H562" s="15"/>
      <c r="I562" s="15"/>
      <c r="J562" s="15"/>
      <c r="K562" s="6"/>
      <c r="L562" s="40"/>
      <c r="M562" s="25"/>
      <c r="N562" s="5"/>
      <c r="O562" s="5"/>
      <c r="P562" s="46"/>
      <c r="Q562" s="9"/>
      <c r="R562" s="26"/>
      <c r="S562" s="46"/>
      <c r="U562"/>
      <c r="V562"/>
      <c r="W562"/>
      <c r="X562"/>
    </row>
    <row r="563" spans="1:24" s="29" customFormat="1" ht="16.5">
      <c r="A563" s="48"/>
      <c r="B563" s="16"/>
      <c r="C563" s="16"/>
      <c r="D563" s="18"/>
      <c r="E563" s="5"/>
      <c r="F563" s="39"/>
      <c r="G563" s="40"/>
      <c r="H563" s="15"/>
      <c r="I563" s="15"/>
      <c r="J563" s="15"/>
      <c r="K563" s="6"/>
      <c r="L563" s="40"/>
      <c r="M563" s="25"/>
      <c r="N563" s="5"/>
      <c r="O563" s="5"/>
      <c r="P563" s="46"/>
      <c r="Q563" s="9"/>
      <c r="R563" s="26"/>
      <c r="S563" s="46"/>
      <c r="U563"/>
      <c r="V563"/>
      <c r="W563"/>
      <c r="X563"/>
    </row>
    <row r="564" spans="1:24" s="29" customFormat="1" ht="16.5">
      <c r="A564" s="48"/>
      <c r="B564" s="16"/>
      <c r="C564" s="16"/>
      <c r="D564" s="18"/>
      <c r="E564" s="5"/>
      <c r="F564" s="39"/>
      <c r="G564" s="40"/>
      <c r="H564" s="15"/>
      <c r="I564" s="15"/>
      <c r="J564" s="15"/>
      <c r="K564" s="6"/>
      <c r="L564" s="40"/>
      <c r="M564" s="25"/>
      <c r="N564" s="5"/>
      <c r="O564" s="5"/>
      <c r="P564" s="46"/>
      <c r="Q564" s="9"/>
      <c r="R564" s="26"/>
      <c r="S564" s="46"/>
      <c r="U564"/>
      <c r="V564"/>
      <c r="W564"/>
      <c r="X564"/>
    </row>
    <row r="565" spans="1:24" s="29" customFormat="1" ht="16.5">
      <c r="A565" s="48"/>
      <c r="B565" s="16"/>
      <c r="C565" s="16"/>
      <c r="D565" s="18"/>
      <c r="E565" s="5"/>
      <c r="F565" s="39"/>
      <c r="G565" s="40"/>
      <c r="H565" s="15"/>
      <c r="I565" s="15"/>
      <c r="J565" s="15"/>
      <c r="K565" s="6"/>
      <c r="L565" s="40"/>
      <c r="M565" s="25"/>
      <c r="N565" s="5"/>
      <c r="O565" s="5"/>
      <c r="P565" s="46"/>
      <c r="Q565" s="9"/>
      <c r="R565" s="26"/>
      <c r="S565" s="46"/>
      <c r="U565"/>
      <c r="V565"/>
      <c r="W565"/>
      <c r="X565"/>
    </row>
    <row r="566" spans="1:24" s="29" customFormat="1" ht="16.5">
      <c r="A566" s="48"/>
      <c r="B566" s="16"/>
      <c r="C566" s="16"/>
      <c r="D566" s="18"/>
      <c r="E566" s="5"/>
      <c r="F566" s="39"/>
      <c r="G566" s="40"/>
      <c r="H566" s="15"/>
      <c r="I566" s="15"/>
      <c r="J566" s="15"/>
      <c r="K566" s="6"/>
      <c r="L566" s="40"/>
      <c r="M566" s="25"/>
      <c r="N566" s="5"/>
      <c r="O566" s="5"/>
      <c r="P566" s="46"/>
      <c r="Q566" s="9"/>
      <c r="R566" s="26"/>
      <c r="S566" s="46"/>
      <c r="U566"/>
      <c r="V566"/>
      <c r="W566"/>
      <c r="X566"/>
    </row>
    <row r="567" spans="1:24" s="29" customFormat="1" ht="16.5">
      <c r="A567" s="48"/>
      <c r="B567" s="16"/>
      <c r="C567" s="16"/>
      <c r="D567" s="18"/>
      <c r="E567" s="5"/>
      <c r="F567" s="39"/>
      <c r="G567" s="40"/>
      <c r="H567" s="15"/>
      <c r="I567" s="15"/>
      <c r="J567" s="15"/>
      <c r="K567" s="6"/>
      <c r="L567" s="40"/>
      <c r="M567" s="25"/>
      <c r="N567" s="5"/>
      <c r="O567" s="5"/>
      <c r="P567" s="46"/>
      <c r="Q567" s="9"/>
      <c r="R567" s="26"/>
      <c r="S567" s="46"/>
      <c r="U567"/>
      <c r="V567"/>
      <c r="W567"/>
      <c r="X567"/>
    </row>
    <row r="568" spans="1:24" s="29" customFormat="1" ht="16.5">
      <c r="A568" s="48"/>
      <c r="B568" s="16"/>
      <c r="C568" s="16"/>
      <c r="D568" s="18"/>
      <c r="E568" s="5"/>
      <c r="F568" s="39"/>
      <c r="G568" s="40"/>
      <c r="H568" s="15"/>
      <c r="I568" s="15"/>
      <c r="J568" s="15"/>
      <c r="K568" s="6"/>
      <c r="L568" s="40"/>
      <c r="M568" s="25"/>
      <c r="N568" s="5"/>
      <c r="O568" s="5"/>
      <c r="P568" s="46"/>
      <c r="Q568" s="9"/>
      <c r="R568" s="26"/>
      <c r="S568" s="46"/>
      <c r="U568"/>
      <c r="V568"/>
      <c r="W568"/>
      <c r="X568"/>
    </row>
    <row r="569" spans="1:24" s="29" customFormat="1" ht="16.5">
      <c r="A569" s="48"/>
      <c r="B569" s="16"/>
      <c r="C569" s="16"/>
      <c r="D569" s="18"/>
      <c r="E569" s="5"/>
      <c r="F569" s="39"/>
      <c r="G569" s="40"/>
      <c r="H569" s="15"/>
      <c r="I569" s="15"/>
      <c r="J569" s="15"/>
      <c r="K569" s="6"/>
      <c r="L569" s="40"/>
      <c r="M569" s="25"/>
      <c r="N569" s="5"/>
      <c r="O569" s="5"/>
      <c r="P569" s="46"/>
      <c r="Q569" s="9"/>
      <c r="R569" s="26"/>
      <c r="S569" s="46"/>
      <c r="U569"/>
      <c r="V569"/>
      <c r="W569"/>
      <c r="X569"/>
    </row>
    <row r="570" spans="1:24" s="29" customFormat="1" ht="16.5">
      <c r="A570" s="48"/>
      <c r="B570" s="16"/>
      <c r="C570" s="16"/>
      <c r="D570" s="18"/>
      <c r="E570" s="5"/>
      <c r="F570" s="39"/>
      <c r="G570" s="40"/>
      <c r="H570" s="15"/>
      <c r="I570" s="15"/>
      <c r="J570" s="15"/>
      <c r="K570" s="6"/>
      <c r="L570" s="40"/>
      <c r="M570" s="25"/>
      <c r="N570" s="5"/>
      <c r="O570" s="5"/>
      <c r="P570" s="46"/>
      <c r="Q570" s="9"/>
      <c r="R570" s="26"/>
      <c r="S570" s="46"/>
      <c r="U570"/>
      <c r="V570"/>
      <c r="W570"/>
      <c r="X570"/>
    </row>
    <row r="571" spans="1:24" s="29" customFormat="1" ht="16.5">
      <c r="A571" s="48"/>
      <c r="B571" s="16"/>
      <c r="C571" s="16"/>
      <c r="D571" s="18"/>
      <c r="E571" s="5"/>
      <c r="F571" s="39"/>
      <c r="G571" s="40"/>
      <c r="H571" s="15"/>
      <c r="I571" s="15"/>
      <c r="J571" s="15"/>
      <c r="K571" s="6"/>
      <c r="L571" s="40"/>
      <c r="M571" s="25"/>
      <c r="N571" s="5"/>
      <c r="O571" s="5"/>
      <c r="P571" s="46"/>
      <c r="Q571" s="9"/>
      <c r="R571" s="26"/>
      <c r="S571" s="46"/>
      <c r="U571"/>
      <c r="V571"/>
      <c r="W571"/>
      <c r="X571"/>
    </row>
    <row r="572" spans="1:24" s="29" customFormat="1" ht="16.5">
      <c r="A572" s="48"/>
      <c r="B572" s="16"/>
      <c r="C572" s="16"/>
      <c r="D572" s="18"/>
      <c r="E572" s="5"/>
      <c r="F572" s="39"/>
      <c r="G572" s="40"/>
      <c r="H572" s="15"/>
      <c r="I572" s="15"/>
      <c r="J572" s="15"/>
      <c r="K572" s="6"/>
      <c r="L572" s="40"/>
      <c r="M572" s="25"/>
      <c r="N572" s="5"/>
      <c r="O572" s="5"/>
      <c r="P572" s="46"/>
      <c r="Q572" s="9"/>
      <c r="R572" s="26"/>
      <c r="S572" s="46"/>
      <c r="U572"/>
      <c r="V572"/>
      <c r="W572"/>
      <c r="X572"/>
    </row>
    <row r="573" spans="1:24" s="29" customFormat="1" ht="16.5">
      <c r="A573" s="48"/>
      <c r="B573" s="16"/>
      <c r="C573" s="16"/>
      <c r="D573" s="18"/>
      <c r="E573" s="5"/>
      <c r="F573" s="39"/>
      <c r="G573" s="40"/>
      <c r="H573" s="15"/>
      <c r="I573" s="15"/>
      <c r="J573" s="15"/>
      <c r="K573" s="6"/>
      <c r="L573" s="40"/>
      <c r="M573" s="25"/>
      <c r="N573" s="5"/>
      <c r="O573" s="5"/>
      <c r="P573" s="46"/>
      <c r="Q573" s="9"/>
      <c r="R573" s="26"/>
      <c r="S573" s="46"/>
      <c r="U573"/>
      <c r="V573"/>
      <c r="W573"/>
      <c r="X573"/>
    </row>
    <row r="574" spans="1:24" s="29" customFormat="1" ht="16.5">
      <c r="A574" s="48"/>
      <c r="B574" s="16"/>
      <c r="C574" s="16"/>
      <c r="D574" s="18"/>
      <c r="E574" s="5"/>
      <c r="F574" s="39"/>
      <c r="G574" s="40"/>
      <c r="H574" s="15"/>
      <c r="I574" s="15"/>
      <c r="J574" s="15"/>
      <c r="K574" s="6"/>
      <c r="L574" s="40"/>
      <c r="M574" s="25"/>
      <c r="N574" s="5"/>
      <c r="O574" s="5"/>
      <c r="P574" s="46"/>
      <c r="Q574" s="9"/>
      <c r="R574" s="26"/>
      <c r="S574" s="46"/>
      <c r="U574"/>
      <c r="V574"/>
      <c r="W574"/>
      <c r="X574"/>
    </row>
    <row r="575" spans="1:24" s="29" customFormat="1" ht="16.5">
      <c r="A575" s="48"/>
      <c r="B575" s="16"/>
      <c r="C575" s="16"/>
      <c r="D575" s="18"/>
      <c r="E575" s="5"/>
      <c r="F575" s="39"/>
      <c r="G575" s="40"/>
      <c r="H575" s="15"/>
      <c r="I575" s="15"/>
      <c r="J575" s="15"/>
      <c r="K575" s="6"/>
      <c r="L575" s="40"/>
      <c r="M575" s="25"/>
      <c r="N575" s="5"/>
      <c r="O575" s="5"/>
      <c r="P575" s="46"/>
      <c r="Q575" s="9"/>
      <c r="R575" s="26"/>
      <c r="S575" s="46"/>
      <c r="U575"/>
      <c r="V575"/>
      <c r="W575"/>
      <c r="X575"/>
    </row>
    <row r="576" spans="1:24" s="29" customFormat="1" ht="16.5">
      <c r="A576" s="48"/>
      <c r="B576" s="16"/>
      <c r="C576" s="16"/>
      <c r="D576" s="18"/>
      <c r="E576" s="5"/>
      <c r="F576" s="39"/>
      <c r="G576" s="40"/>
      <c r="H576" s="15"/>
      <c r="I576" s="15"/>
      <c r="J576" s="15"/>
      <c r="K576" s="6"/>
      <c r="L576" s="40"/>
      <c r="M576" s="25"/>
      <c r="N576" s="5"/>
      <c r="O576" s="5"/>
      <c r="P576" s="46"/>
      <c r="Q576" s="9"/>
      <c r="R576" s="26"/>
      <c r="S576" s="46"/>
      <c r="U576"/>
      <c r="V576"/>
      <c r="W576"/>
      <c r="X576"/>
    </row>
    <row r="577" spans="1:24" s="29" customFormat="1" ht="16.5">
      <c r="A577" s="48"/>
      <c r="B577" s="16"/>
      <c r="C577" s="16"/>
      <c r="D577" s="18"/>
      <c r="E577" s="5"/>
      <c r="F577" s="39"/>
      <c r="G577" s="40"/>
      <c r="H577" s="15"/>
      <c r="I577" s="15"/>
      <c r="J577" s="15"/>
      <c r="K577" s="6"/>
      <c r="L577" s="40"/>
      <c r="M577" s="25"/>
      <c r="N577" s="5"/>
      <c r="O577" s="5"/>
      <c r="P577" s="46"/>
      <c r="Q577" s="9"/>
      <c r="R577" s="26"/>
      <c r="S577" s="46"/>
      <c r="U577"/>
      <c r="V577"/>
      <c r="W577"/>
      <c r="X577"/>
    </row>
    <row r="578" spans="1:24" s="29" customFormat="1" ht="16.5">
      <c r="A578" s="48"/>
      <c r="B578" s="16"/>
      <c r="C578" s="16"/>
      <c r="D578" s="18"/>
      <c r="E578" s="5"/>
      <c r="F578" s="39"/>
      <c r="G578" s="40"/>
      <c r="H578" s="15"/>
      <c r="I578" s="15"/>
      <c r="J578" s="15"/>
      <c r="K578" s="6"/>
      <c r="L578" s="40"/>
      <c r="M578" s="25"/>
      <c r="N578" s="5"/>
      <c r="O578" s="5"/>
      <c r="P578" s="46"/>
      <c r="Q578" s="9"/>
      <c r="R578" s="26"/>
      <c r="S578" s="46"/>
      <c r="U578"/>
      <c r="V578"/>
      <c r="W578"/>
      <c r="X578"/>
    </row>
    <row r="579" spans="1:24" s="29" customFormat="1" ht="16.5">
      <c r="A579" s="48"/>
      <c r="B579" s="16"/>
      <c r="C579" s="16"/>
      <c r="D579" s="18"/>
      <c r="E579" s="5"/>
      <c r="F579" s="39"/>
      <c r="G579" s="40"/>
      <c r="H579" s="15"/>
      <c r="I579" s="15"/>
      <c r="J579" s="15"/>
      <c r="K579" s="6"/>
      <c r="L579" s="40"/>
      <c r="M579" s="25"/>
      <c r="N579" s="5"/>
      <c r="O579" s="5"/>
      <c r="P579" s="46"/>
      <c r="Q579" s="9"/>
      <c r="R579" s="26"/>
      <c r="S579" s="46"/>
      <c r="U579"/>
      <c r="V579"/>
      <c r="W579"/>
      <c r="X579"/>
    </row>
    <row r="580" spans="1:24" s="29" customFormat="1" ht="16.5">
      <c r="A580" s="48"/>
      <c r="B580" s="16"/>
      <c r="C580" s="16"/>
      <c r="D580" s="18"/>
      <c r="E580" s="5"/>
      <c r="F580" s="39"/>
      <c r="G580" s="40"/>
      <c r="H580" s="15"/>
      <c r="I580" s="15"/>
      <c r="J580" s="15"/>
      <c r="K580" s="6"/>
      <c r="L580" s="40"/>
      <c r="M580" s="25"/>
      <c r="N580" s="5"/>
      <c r="O580" s="5"/>
      <c r="P580" s="46"/>
      <c r="Q580" s="9"/>
      <c r="R580" s="26"/>
      <c r="S580" s="46"/>
      <c r="U580"/>
      <c r="V580"/>
      <c r="W580"/>
      <c r="X580"/>
    </row>
    <row r="581" spans="1:24" s="29" customFormat="1" ht="16.5">
      <c r="A581" s="48"/>
      <c r="B581" s="16"/>
      <c r="C581" s="16"/>
      <c r="D581" s="18"/>
      <c r="E581" s="5"/>
      <c r="F581" s="39"/>
      <c r="G581" s="40"/>
      <c r="H581" s="15"/>
      <c r="I581" s="15"/>
      <c r="J581" s="15"/>
      <c r="K581" s="6"/>
      <c r="L581" s="40"/>
      <c r="M581" s="25"/>
      <c r="N581" s="5"/>
      <c r="O581" s="5"/>
      <c r="P581" s="46"/>
      <c r="Q581" s="9"/>
      <c r="R581" s="26"/>
      <c r="S581" s="46"/>
      <c r="U581"/>
      <c r="V581"/>
      <c r="W581"/>
      <c r="X581"/>
    </row>
    <row r="582" spans="1:24" s="29" customFormat="1" ht="16.5">
      <c r="A582" s="48"/>
      <c r="B582" s="16"/>
      <c r="C582" s="16"/>
      <c r="D582" s="18"/>
      <c r="E582" s="5"/>
      <c r="F582" s="39"/>
      <c r="G582" s="40"/>
      <c r="H582" s="15"/>
      <c r="I582" s="15"/>
      <c r="J582" s="15"/>
      <c r="K582" s="6"/>
      <c r="L582" s="40"/>
      <c r="M582" s="25"/>
      <c r="N582" s="5"/>
      <c r="O582" s="5"/>
      <c r="P582" s="46"/>
      <c r="Q582" s="9"/>
      <c r="R582" s="26"/>
      <c r="S582" s="46"/>
      <c r="U582"/>
      <c r="V582"/>
      <c r="W582"/>
      <c r="X582"/>
    </row>
    <row r="583" spans="1:24" s="29" customFormat="1" ht="16.5">
      <c r="A583" s="48"/>
      <c r="B583" s="16"/>
      <c r="C583" s="16"/>
      <c r="D583" s="18"/>
      <c r="E583" s="5"/>
      <c r="F583" s="39"/>
      <c r="G583" s="40"/>
      <c r="H583" s="15"/>
      <c r="I583" s="15"/>
      <c r="J583" s="15"/>
      <c r="K583" s="6"/>
      <c r="L583" s="40"/>
      <c r="M583" s="25"/>
      <c r="N583" s="5"/>
      <c r="O583" s="5"/>
      <c r="P583" s="46"/>
      <c r="Q583" s="9"/>
      <c r="R583" s="26"/>
      <c r="S583" s="46"/>
      <c r="U583"/>
      <c r="V583"/>
      <c r="W583"/>
      <c r="X583"/>
    </row>
    <row r="584" spans="1:24" s="29" customFormat="1" ht="16.5">
      <c r="A584" s="48"/>
      <c r="B584" s="16"/>
      <c r="C584" s="16"/>
      <c r="D584" s="18"/>
      <c r="E584" s="5"/>
      <c r="F584" s="39"/>
      <c r="G584" s="40"/>
      <c r="H584" s="15"/>
      <c r="I584" s="15"/>
      <c r="J584" s="15"/>
      <c r="K584" s="6"/>
      <c r="L584" s="40"/>
      <c r="M584" s="25"/>
      <c r="N584" s="5"/>
      <c r="O584" s="5"/>
      <c r="P584" s="46"/>
      <c r="Q584" s="9"/>
      <c r="R584" s="26"/>
      <c r="S584" s="46"/>
      <c r="U584"/>
      <c r="V584"/>
      <c r="W584"/>
      <c r="X584"/>
    </row>
    <row r="585" spans="1:24" s="29" customFormat="1" ht="16.5">
      <c r="A585" s="48"/>
      <c r="B585" s="16"/>
      <c r="C585" s="16"/>
      <c r="D585" s="18"/>
      <c r="E585" s="5"/>
      <c r="F585" s="39"/>
      <c r="G585" s="40"/>
      <c r="H585" s="15"/>
      <c r="I585" s="15"/>
      <c r="J585" s="15"/>
      <c r="K585" s="6"/>
      <c r="L585" s="40"/>
      <c r="M585" s="25"/>
      <c r="N585" s="5"/>
      <c r="O585" s="5"/>
      <c r="P585" s="46"/>
      <c r="Q585" s="9"/>
      <c r="R585" s="26"/>
      <c r="S585" s="46"/>
      <c r="U585"/>
      <c r="V585"/>
      <c r="W585"/>
      <c r="X585"/>
    </row>
    <row r="586" spans="1:24" s="29" customFormat="1" ht="16.5">
      <c r="A586" s="48"/>
      <c r="B586" s="16"/>
      <c r="C586" s="16"/>
      <c r="D586" s="18"/>
      <c r="E586" s="5"/>
      <c r="F586" s="39"/>
      <c r="G586" s="40"/>
      <c r="H586" s="15"/>
      <c r="I586" s="15"/>
      <c r="J586" s="15"/>
      <c r="K586" s="6"/>
      <c r="L586" s="40"/>
      <c r="M586" s="25"/>
      <c r="N586" s="5"/>
      <c r="O586" s="5"/>
      <c r="P586" s="46"/>
      <c r="Q586" s="9"/>
      <c r="R586" s="26"/>
      <c r="S586" s="46"/>
      <c r="U586"/>
      <c r="V586"/>
      <c r="W586"/>
      <c r="X586"/>
    </row>
    <row r="587" spans="1:24" s="29" customFormat="1" ht="16.5">
      <c r="A587" s="48"/>
      <c r="B587" s="16"/>
      <c r="C587" s="16"/>
      <c r="D587" s="18"/>
      <c r="E587" s="5"/>
      <c r="F587" s="39"/>
      <c r="G587" s="40"/>
      <c r="H587" s="15"/>
      <c r="I587" s="15"/>
      <c r="J587" s="15"/>
      <c r="K587" s="6"/>
      <c r="L587" s="40"/>
      <c r="M587" s="25"/>
      <c r="N587" s="5"/>
      <c r="O587" s="5"/>
      <c r="P587" s="46"/>
      <c r="Q587" s="9"/>
      <c r="R587" s="26"/>
      <c r="S587" s="46"/>
      <c r="U587"/>
      <c r="V587"/>
      <c r="W587"/>
      <c r="X587"/>
    </row>
    <row r="588" spans="1:24" s="29" customFormat="1" ht="16.5">
      <c r="A588" s="48"/>
      <c r="B588" s="16"/>
      <c r="C588" s="16"/>
      <c r="D588" s="18"/>
      <c r="E588" s="5"/>
      <c r="F588" s="39"/>
      <c r="G588" s="40"/>
      <c r="H588" s="15"/>
      <c r="I588" s="15"/>
      <c r="J588" s="15"/>
      <c r="K588" s="6"/>
      <c r="L588" s="40"/>
      <c r="M588" s="25"/>
      <c r="N588" s="5"/>
      <c r="O588" s="5"/>
      <c r="P588" s="46"/>
      <c r="Q588" s="9"/>
      <c r="R588" s="26"/>
      <c r="S588" s="46"/>
      <c r="U588"/>
      <c r="V588"/>
      <c r="W588"/>
      <c r="X588"/>
    </row>
    <row r="589" spans="1:24" s="29" customFormat="1" ht="16.5">
      <c r="A589" s="48"/>
      <c r="B589" s="16"/>
      <c r="C589" s="16"/>
      <c r="D589" s="18"/>
      <c r="E589" s="5"/>
      <c r="F589" s="39"/>
      <c r="G589" s="40"/>
      <c r="H589" s="15"/>
      <c r="I589" s="15"/>
      <c r="J589" s="15"/>
      <c r="K589" s="6"/>
      <c r="L589" s="40"/>
      <c r="M589" s="25"/>
      <c r="N589" s="5"/>
      <c r="O589" s="5"/>
      <c r="P589" s="46"/>
      <c r="Q589" s="9"/>
      <c r="R589" s="26"/>
      <c r="S589" s="46"/>
      <c r="U589"/>
      <c r="V589"/>
      <c r="W589"/>
      <c r="X589"/>
    </row>
    <row r="590" spans="1:24" s="29" customFormat="1" ht="16.5">
      <c r="A590" s="48"/>
      <c r="B590" s="16"/>
      <c r="C590" s="16"/>
      <c r="D590" s="18"/>
      <c r="E590" s="5"/>
      <c r="F590" s="39"/>
      <c r="G590" s="40"/>
      <c r="H590" s="15"/>
      <c r="I590" s="15"/>
      <c r="J590" s="15"/>
      <c r="K590" s="6"/>
      <c r="L590" s="40"/>
      <c r="M590" s="25"/>
      <c r="N590" s="5"/>
      <c r="O590" s="5"/>
      <c r="P590" s="46"/>
      <c r="Q590" s="9"/>
      <c r="R590" s="26"/>
      <c r="S590" s="46"/>
      <c r="U590"/>
      <c r="V590"/>
      <c r="W590"/>
      <c r="X590"/>
    </row>
    <row r="591" spans="1:24" s="29" customFormat="1" ht="16.5">
      <c r="A591" s="48"/>
      <c r="B591" s="16"/>
      <c r="C591" s="16"/>
      <c r="D591" s="18"/>
      <c r="E591" s="5"/>
      <c r="F591" s="39"/>
      <c r="G591" s="40"/>
      <c r="H591" s="15"/>
      <c r="I591" s="15"/>
      <c r="J591" s="15"/>
      <c r="K591" s="6"/>
      <c r="L591" s="40"/>
      <c r="M591" s="25"/>
      <c r="N591" s="5"/>
      <c r="O591" s="5"/>
      <c r="P591" s="46"/>
      <c r="Q591" s="9"/>
      <c r="R591" s="26"/>
      <c r="S591" s="46"/>
      <c r="U591"/>
      <c r="V591"/>
      <c r="W591"/>
      <c r="X591"/>
    </row>
    <row r="592" spans="1:24" s="29" customFormat="1" ht="16.5">
      <c r="A592" s="48"/>
      <c r="B592" s="16"/>
      <c r="C592" s="16"/>
      <c r="D592" s="18"/>
      <c r="E592" s="5"/>
      <c r="F592" s="39"/>
      <c r="G592" s="40"/>
      <c r="H592" s="15"/>
      <c r="I592" s="15"/>
      <c r="J592" s="15"/>
      <c r="K592" s="6"/>
      <c r="L592" s="40"/>
      <c r="M592" s="25"/>
      <c r="N592" s="5"/>
      <c r="O592" s="5"/>
      <c r="P592" s="46"/>
      <c r="Q592" s="9"/>
      <c r="R592" s="26"/>
      <c r="S592" s="46"/>
      <c r="U592"/>
      <c r="V592"/>
      <c r="W592"/>
      <c r="X592"/>
    </row>
    <row r="593" spans="1:24" s="29" customFormat="1" ht="16.5">
      <c r="A593" s="48"/>
      <c r="B593" s="16"/>
      <c r="C593" s="16"/>
      <c r="D593" s="18"/>
      <c r="E593" s="5"/>
      <c r="F593" s="39"/>
      <c r="G593" s="40"/>
      <c r="H593" s="15"/>
      <c r="I593" s="15"/>
      <c r="J593" s="15"/>
      <c r="K593" s="6"/>
      <c r="L593" s="40"/>
      <c r="M593" s="25"/>
      <c r="N593" s="5"/>
      <c r="O593" s="5"/>
      <c r="P593" s="46"/>
      <c r="Q593" s="9"/>
      <c r="R593" s="26"/>
      <c r="S593" s="46"/>
      <c r="U593"/>
      <c r="V593"/>
      <c r="W593"/>
      <c r="X593"/>
    </row>
    <row r="594" spans="1:24" s="29" customFormat="1" ht="16.5">
      <c r="A594" s="48"/>
      <c r="B594" s="16"/>
      <c r="C594" s="16"/>
      <c r="D594" s="18"/>
      <c r="E594" s="5"/>
      <c r="F594" s="39"/>
      <c r="G594" s="40"/>
      <c r="H594" s="15"/>
      <c r="I594" s="15"/>
      <c r="J594" s="15"/>
      <c r="K594" s="6"/>
      <c r="L594" s="40"/>
      <c r="M594" s="25"/>
      <c r="N594" s="5"/>
      <c r="O594" s="5"/>
      <c r="P594" s="46"/>
      <c r="Q594" s="9"/>
      <c r="R594" s="26"/>
      <c r="S594" s="46"/>
      <c r="U594"/>
      <c r="V594"/>
      <c r="W594"/>
      <c r="X594"/>
    </row>
    <row r="595" spans="1:24" s="29" customFormat="1" ht="16.5">
      <c r="A595" s="48"/>
      <c r="B595" s="16"/>
      <c r="C595" s="16"/>
      <c r="D595" s="18"/>
      <c r="E595" s="5"/>
      <c r="F595" s="39"/>
      <c r="G595" s="40"/>
      <c r="H595" s="15"/>
      <c r="I595" s="15"/>
      <c r="J595" s="15"/>
      <c r="K595" s="6"/>
      <c r="L595" s="40"/>
      <c r="M595" s="25"/>
      <c r="N595" s="5"/>
      <c r="O595" s="5"/>
      <c r="P595" s="46"/>
      <c r="Q595" s="9"/>
      <c r="R595" s="26"/>
      <c r="S595" s="46"/>
      <c r="U595"/>
      <c r="V595"/>
      <c r="W595"/>
      <c r="X595"/>
    </row>
    <row r="596" spans="1:24" s="29" customFormat="1" ht="16.5">
      <c r="A596" s="48"/>
      <c r="B596" s="16"/>
      <c r="C596" s="16"/>
      <c r="D596" s="18"/>
      <c r="E596" s="5"/>
      <c r="F596" s="39"/>
      <c r="G596" s="40"/>
      <c r="H596" s="15"/>
      <c r="I596" s="15"/>
      <c r="J596" s="15"/>
      <c r="K596" s="6"/>
      <c r="L596" s="40"/>
      <c r="M596" s="25"/>
      <c r="N596" s="5"/>
      <c r="O596" s="5"/>
      <c r="P596" s="46"/>
      <c r="Q596" s="9"/>
      <c r="R596" s="26"/>
      <c r="S596" s="46"/>
      <c r="U596"/>
      <c r="V596"/>
      <c r="W596"/>
      <c r="X596"/>
    </row>
    <row r="597" spans="1:24" s="29" customFormat="1" ht="16.5">
      <c r="A597" s="48"/>
      <c r="B597" s="16"/>
      <c r="C597" s="16"/>
      <c r="D597" s="18"/>
      <c r="E597" s="5"/>
      <c r="F597" s="39"/>
      <c r="G597" s="40"/>
      <c r="H597" s="15"/>
      <c r="I597" s="15"/>
      <c r="J597" s="15"/>
      <c r="K597" s="6"/>
      <c r="L597" s="40"/>
      <c r="M597" s="25"/>
      <c r="N597" s="5"/>
      <c r="O597" s="5"/>
      <c r="P597" s="46"/>
      <c r="Q597" s="9"/>
      <c r="R597" s="26"/>
      <c r="S597" s="46"/>
      <c r="U597"/>
      <c r="V597"/>
      <c r="W597"/>
      <c r="X597"/>
    </row>
    <row r="598" spans="1:24" s="29" customFormat="1" ht="16.5">
      <c r="A598" s="48"/>
      <c r="B598" s="16"/>
      <c r="C598" s="16"/>
      <c r="D598" s="18"/>
      <c r="E598" s="5"/>
      <c r="F598" s="39"/>
      <c r="G598" s="40"/>
      <c r="H598" s="15"/>
      <c r="I598" s="15"/>
      <c r="J598" s="15"/>
      <c r="K598" s="6"/>
      <c r="L598" s="40"/>
      <c r="M598" s="25"/>
      <c r="N598" s="5"/>
      <c r="O598" s="5"/>
      <c r="P598" s="46"/>
      <c r="Q598" s="9"/>
      <c r="R598" s="26"/>
      <c r="S598" s="46"/>
      <c r="U598"/>
      <c r="V598"/>
      <c r="W598"/>
      <c r="X598"/>
    </row>
    <row r="599" spans="1:24" s="29" customFormat="1" ht="16.5">
      <c r="A599" s="48"/>
      <c r="B599" s="16"/>
      <c r="C599" s="16"/>
      <c r="D599" s="18"/>
      <c r="E599" s="5"/>
      <c r="F599" s="39"/>
      <c r="G599" s="40"/>
      <c r="H599" s="15"/>
      <c r="I599" s="15"/>
      <c r="J599" s="15"/>
      <c r="K599" s="6"/>
      <c r="L599" s="40"/>
      <c r="M599" s="25"/>
      <c r="N599" s="5"/>
      <c r="O599" s="5"/>
      <c r="P599" s="46"/>
      <c r="Q599" s="9"/>
      <c r="R599" s="26"/>
      <c r="S599" s="46"/>
      <c r="U599"/>
      <c r="V599"/>
      <c r="W599"/>
      <c r="X599"/>
    </row>
    <row r="600" spans="1:24" s="29" customFormat="1" ht="16.5">
      <c r="A600" s="48"/>
      <c r="B600" s="16"/>
      <c r="C600" s="16"/>
      <c r="D600" s="18"/>
      <c r="E600" s="5"/>
      <c r="F600" s="39"/>
      <c r="G600" s="40"/>
      <c r="H600" s="15"/>
      <c r="I600" s="15"/>
      <c r="J600" s="15"/>
      <c r="K600" s="6"/>
      <c r="L600" s="40"/>
      <c r="M600" s="25"/>
      <c r="N600" s="5"/>
      <c r="O600" s="5"/>
      <c r="P600" s="46"/>
      <c r="Q600" s="9"/>
      <c r="R600" s="26"/>
      <c r="S600" s="46"/>
      <c r="U600"/>
      <c r="V600"/>
      <c r="W600"/>
      <c r="X600"/>
    </row>
    <row r="601" spans="1:24" s="29" customFormat="1" ht="16.5">
      <c r="A601" s="48"/>
      <c r="B601" s="16"/>
      <c r="C601" s="16"/>
      <c r="D601" s="18"/>
      <c r="E601" s="5"/>
      <c r="F601" s="39"/>
      <c r="G601" s="40"/>
      <c r="H601" s="15"/>
      <c r="I601" s="15"/>
      <c r="J601" s="15"/>
      <c r="K601" s="6"/>
      <c r="L601" s="40"/>
      <c r="M601" s="25"/>
      <c r="N601" s="5"/>
      <c r="O601" s="5"/>
      <c r="P601" s="46"/>
      <c r="Q601" s="9"/>
      <c r="R601" s="26"/>
      <c r="S601" s="46"/>
      <c r="U601"/>
      <c r="V601"/>
      <c r="W601"/>
      <c r="X601"/>
    </row>
    <row r="602" spans="1:24" s="29" customFormat="1" ht="16.5">
      <c r="A602" s="48"/>
      <c r="B602" s="16"/>
      <c r="C602" s="16"/>
      <c r="D602" s="18"/>
      <c r="E602" s="5"/>
      <c r="F602" s="39"/>
      <c r="G602" s="40"/>
      <c r="H602" s="15"/>
      <c r="I602" s="15"/>
      <c r="J602" s="15"/>
      <c r="K602" s="6"/>
      <c r="L602" s="40"/>
      <c r="M602" s="25"/>
      <c r="N602" s="5"/>
      <c r="O602" s="5"/>
      <c r="P602" s="46"/>
      <c r="Q602" s="9"/>
      <c r="R602" s="26"/>
      <c r="S602" s="46"/>
      <c r="U602"/>
      <c r="V602"/>
      <c r="W602"/>
      <c r="X602"/>
    </row>
    <row r="603" spans="1:24" s="29" customFormat="1" ht="16.5">
      <c r="A603" s="48"/>
      <c r="B603" s="16"/>
      <c r="C603" s="16"/>
      <c r="D603" s="18"/>
      <c r="E603" s="5"/>
      <c r="F603" s="39"/>
      <c r="G603" s="40"/>
      <c r="H603" s="15"/>
      <c r="I603" s="15"/>
      <c r="J603" s="15"/>
      <c r="K603" s="6"/>
      <c r="L603" s="40"/>
      <c r="M603" s="25"/>
      <c r="N603" s="5"/>
      <c r="O603" s="5"/>
      <c r="P603" s="46"/>
      <c r="Q603" s="9"/>
      <c r="R603" s="26"/>
      <c r="S603" s="46"/>
      <c r="U603"/>
      <c r="V603"/>
      <c r="W603"/>
      <c r="X603"/>
    </row>
    <row r="604" spans="1:24" s="29" customFormat="1" ht="16.5">
      <c r="A604" s="48"/>
      <c r="B604" s="16"/>
      <c r="C604" s="16"/>
      <c r="D604" s="18"/>
      <c r="E604" s="5"/>
      <c r="F604" s="39"/>
      <c r="G604" s="40"/>
      <c r="H604" s="15"/>
      <c r="I604" s="15"/>
      <c r="J604" s="15"/>
      <c r="K604" s="6"/>
      <c r="L604" s="40"/>
      <c r="M604" s="25"/>
      <c r="N604" s="5"/>
      <c r="O604" s="5"/>
      <c r="P604" s="46"/>
      <c r="Q604" s="9"/>
      <c r="R604" s="26"/>
      <c r="S604" s="46"/>
      <c r="U604"/>
      <c r="V604"/>
      <c r="W604"/>
      <c r="X604"/>
    </row>
    <row r="605" spans="1:24" s="29" customFormat="1" ht="16.5">
      <c r="A605" s="48"/>
      <c r="B605" s="16"/>
      <c r="C605" s="16"/>
      <c r="D605" s="18"/>
      <c r="E605" s="5"/>
      <c r="F605" s="39"/>
      <c r="G605" s="40"/>
      <c r="H605" s="15"/>
      <c r="I605" s="15"/>
      <c r="J605" s="15"/>
      <c r="K605" s="6"/>
      <c r="L605" s="40"/>
      <c r="M605" s="25"/>
      <c r="N605" s="5"/>
      <c r="O605" s="5"/>
      <c r="P605" s="46"/>
      <c r="Q605" s="9"/>
      <c r="R605" s="26"/>
      <c r="S605" s="46"/>
      <c r="U605"/>
      <c r="V605"/>
      <c r="W605"/>
      <c r="X605"/>
    </row>
    <row r="606" spans="1:24" s="29" customFormat="1" ht="16.5">
      <c r="A606" s="48"/>
      <c r="B606" s="16"/>
      <c r="C606" s="16"/>
      <c r="D606" s="18"/>
      <c r="E606" s="5"/>
      <c r="F606" s="39"/>
      <c r="G606" s="40"/>
      <c r="H606" s="15"/>
      <c r="I606" s="15"/>
      <c r="J606" s="15"/>
      <c r="K606" s="6"/>
      <c r="L606" s="40"/>
      <c r="M606" s="25"/>
      <c r="N606" s="5"/>
      <c r="O606" s="5"/>
      <c r="P606" s="46"/>
      <c r="Q606" s="9"/>
      <c r="R606" s="26"/>
      <c r="S606" s="46"/>
      <c r="U606"/>
      <c r="V606"/>
      <c r="W606"/>
      <c r="X606"/>
    </row>
    <row r="607" spans="1:24" s="29" customFormat="1" ht="16.5">
      <c r="A607" s="48"/>
      <c r="B607" s="16"/>
      <c r="C607" s="16"/>
      <c r="D607" s="18"/>
      <c r="E607" s="5"/>
      <c r="F607" s="39"/>
      <c r="G607" s="40"/>
      <c r="H607" s="15"/>
      <c r="I607" s="15"/>
      <c r="J607" s="15"/>
      <c r="K607" s="6"/>
      <c r="L607" s="40"/>
      <c r="M607" s="25"/>
      <c r="N607" s="5"/>
      <c r="O607" s="5"/>
      <c r="P607" s="46"/>
      <c r="Q607" s="9"/>
      <c r="R607" s="26"/>
      <c r="S607" s="46"/>
      <c r="U607"/>
      <c r="V607"/>
      <c r="W607"/>
      <c r="X607"/>
    </row>
    <row r="608" spans="1:24" s="29" customFormat="1" ht="16.5">
      <c r="A608" s="48"/>
      <c r="B608" s="16"/>
      <c r="C608" s="16"/>
      <c r="D608" s="18"/>
      <c r="E608" s="5"/>
      <c r="F608" s="39"/>
      <c r="G608" s="40"/>
      <c r="H608" s="15"/>
      <c r="I608" s="15"/>
      <c r="J608" s="15"/>
      <c r="K608" s="6"/>
      <c r="L608" s="40"/>
      <c r="M608" s="25"/>
      <c r="N608" s="5"/>
      <c r="O608" s="5"/>
      <c r="P608" s="46"/>
      <c r="Q608" s="9"/>
      <c r="R608" s="26"/>
      <c r="S608" s="46"/>
      <c r="U608"/>
      <c r="V608"/>
      <c r="W608"/>
      <c r="X608"/>
    </row>
    <row r="609" spans="1:24" s="29" customFormat="1" ht="16.5">
      <c r="A609" s="48"/>
      <c r="B609" s="16"/>
      <c r="C609" s="16"/>
      <c r="D609" s="18"/>
      <c r="E609" s="5"/>
      <c r="F609" s="39"/>
      <c r="G609" s="40"/>
      <c r="H609" s="15"/>
      <c r="I609" s="15"/>
      <c r="J609" s="15"/>
      <c r="K609" s="6"/>
      <c r="L609" s="40"/>
      <c r="M609" s="25"/>
      <c r="N609" s="5"/>
      <c r="O609" s="5"/>
      <c r="P609" s="46"/>
      <c r="Q609" s="9"/>
      <c r="R609" s="26"/>
      <c r="S609" s="46"/>
      <c r="U609"/>
      <c r="V609"/>
      <c r="W609"/>
      <c r="X609"/>
    </row>
    <row r="610" spans="1:24" s="29" customFormat="1" ht="16.5">
      <c r="A610" s="48"/>
      <c r="B610" s="16"/>
      <c r="C610" s="16"/>
      <c r="D610" s="18"/>
      <c r="E610" s="5"/>
      <c r="F610" s="39"/>
      <c r="G610" s="40"/>
      <c r="H610" s="15"/>
      <c r="I610" s="15"/>
      <c r="J610" s="15"/>
      <c r="K610" s="6"/>
      <c r="L610" s="40"/>
      <c r="M610" s="25"/>
      <c r="N610" s="5"/>
      <c r="O610" s="5"/>
      <c r="P610" s="46"/>
      <c r="Q610" s="9"/>
      <c r="R610" s="26"/>
      <c r="S610" s="46"/>
      <c r="U610"/>
      <c r="V610"/>
      <c r="W610"/>
      <c r="X610"/>
    </row>
    <row r="611" spans="1:24" s="29" customFormat="1" ht="14.25">
      <c r="A611" s="15"/>
      <c r="B611" s="16"/>
      <c r="C611" s="16"/>
      <c r="D611" s="18"/>
      <c r="E611" s="5"/>
      <c r="F611" s="39"/>
      <c r="G611" s="40"/>
      <c r="H611" s="15"/>
      <c r="I611" s="15"/>
      <c r="J611" s="15"/>
      <c r="K611" s="6"/>
      <c r="L611" s="40"/>
      <c r="M611" s="25"/>
      <c r="N611" s="5"/>
      <c r="O611" s="5"/>
      <c r="P611" s="46"/>
      <c r="Q611" s="9"/>
      <c r="R611" s="26"/>
      <c r="S611" s="46"/>
      <c r="U611"/>
      <c r="V611"/>
      <c r="W611"/>
      <c r="X611"/>
    </row>
    <row r="612" spans="1:24" s="29" customFormat="1" ht="14.25">
      <c r="A612" s="15"/>
      <c r="B612" s="16"/>
      <c r="C612" s="16"/>
      <c r="D612" s="18"/>
      <c r="E612" s="5"/>
      <c r="F612" s="39"/>
      <c r="G612" s="40"/>
      <c r="H612" s="15"/>
      <c r="I612" s="15"/>
      <c r="J612" s="15"/>
      <c r="K612" s="6"/>
      <c r="L612" s="40"/>
      <c r="M612" s="25"/>
      <c r="N612" s="5"/>
      <c r="O612" s="5"/>
      <c r="P612" s="46"/>
      <c r="Q612" s="9"/>
      <c r="R612" s="26"/>
      <c r="S612" s="46"/>
      <c r="U612"/>
      <c r="V612"/>
      <c r="W612"/>
      <c r="X612"/>
    </row>
    <row r="613" spans="1:24" s="29" customFormat="1" ht="14.25">
      <c r="A613" s="15"/>
      <c r="B613" s="16"/>
      <c r="C613" s="16"/>
      <c r="D613" s="18"/>
      <c r="E613" s="5"/>
      <c r="F613" s="39"/>
      <c r="G613" s="40"/>
      <c r="H613" s="15"/>
      <c r="I613" s="15"/>
      <c r="J613" s="15"/>
      <c r="K613" s="6"/>
      <c r="L613" s="40"/>
      <c r="M613" s="25"/>
      <c r="N613" s="5"/>
      <c r="O613" s="5"/>
      <c r="P613" s="46"/>
      <c r="Q613" s="9"/>
      <c r="R613" s="26"/>
      <c r="S613" s="46"/>
      <c r="U613"/>
      <c r="V613"/>
      <c r="W613"/>
      <c r="X613"/>
    </row>
    <row r="614" spans="1:24" s="29" customFormat="1" ht="14.25">
      <c r="A614" s="15"/>
      <c r="B614" s="16"/>
      <c r="C614" s="16"/>
      <c r="D614" s="18"/>
      <c r="E614" s="5"/>
      <c r="F614" s="39"/>
      <c r="G614" s="40"/>
      <c r="H614" s="15"/>
      <c r="I614" s="15"/>
      <c r="J614" s="15"/>
      <c r="K614" s="6"/>
      <c r="L614" s="40"/>
      <c r="M614" s="25"/>
      <c r="N614" s="5"/>
      <c r="O614" s="5"/>
      <c r="P614" s="46"/>
      <c r="Q614" s="9"/>
      <c r="R614" s="26"/>
      <c r="S614" s="46"/>
      <c r="U614"/>
      <c r="V614"/>
      <c r="W614"/>
      <c r="X614"/>
    </row>
    <row r="615" spans="1:24" s="29" customFormat="1" ht="14.25">
      <c r="A615" s="15"/>
      <c r="B615" s="16"/>
      <c r="C615" s="16"/>
      <c r="D615" s="18"/>
      <c r="E615" s="5"/>
      <c r="F615" s="39"/>
      <c r="G615" s="40"/>
      <c r="H615" s="15"/>
      <c r="I615" s="15"/>
      <c r="J615" s="15"/>
      <c r="K615" s="6"/>
      <c r="L615" s="40"/>
      <c r="M615" s="25"/>
      <c r="N615" s="5"/>
      <c r="O615" s="5"/>
      <c r="P615" s="46"/>
      <c r="Q615" s="9"/>
      <c r="R615" s="26"/>
      <c r="S615" s="46"/>
      <c r="U615"/>
      <c r="V615"/>
      <c r="W615"/>
      <c r="X615"/>
    </row>
    <row r="616" spans="1:24" s="29" customFormat="1" ht="14.25">
      <c r="A616" s="15"/>
      <c r="B616" s="16"/>
      <c r="C616" s="16"/>
      <c r="D616" s="18"/>
      <c r="E616" s="5"/>
      <c r="F616" s="39"/>
      <c r="G616" s="40"/>
      <c r="H616" s="15"/>
      <c r="I616" s="15"/>
      <c r="J616" s="15"/>
      <c r="K616" s="6"/>
      <c r="L616" s="40"/>
      <c r="M616" s="25"/>
      <c r="N616" s="5"/>
      <c r="O616" s="5"/>
      <c r="P616" s="46"/>
      <c r="Q616" s="9"/>
      <c r="R616" s="26"/>
      <c r="S616" s="46"/>
      <c r="U616"/>
      <c r="V616"/>
      <c r="W616"/>
      <c r="X616"/>
    </row>
    <row r="617" spans="1:24" s="29" customFormat="1" ht="14.25">
      <c r="A617" s="15"/>
      <c r="B617" s="16"/>
      <c r="C617" s="16"/>
      <c r="D617" s="18"/>
      <c r="E617" s="5"/>
      <c r="F617" s="39"/>
      <c r="G617" s="40"/>
      <c r="H617" s="15"/>
      <c r="I617" s="15"/>
      <c r="J617" s="15"/>
      <c r="K617" s="6"/>
      <c r="L617" s="40"/>
      <c r="M617" s="25"/>
      <c r="N617" s="5"/>
      <c r="O617" s="5"/>
      <c r="P617" s="46"/>
      <c r="Q617" s="9"/>
      <c r="R617" s="26"/>
      <c r="S617" s="46"/>
      <c r="U617"/>
      <c r="V617"/>
      <c r="W617"/>
      <c r="X617"/>
    </row>
    <row r="618" spans="1:24" s="29" customFormat="1" ht="14.25">
      <c r="A618" s="15"/>
      <c r="B618" s="16"/>
      <c r="C618" s="16"/>
      <c r="D618" s="18"/>
      <c r="E618" s="5"/>
      <c r="F618" s="39"/>
      <c r="G618" s="40"/>
      <c r="H618" s="15"/>
      <c r="I618" s="15"/>
      <c r="J618" s="15"/>
      <c r="K618" s="6"/>
      <c r="L618" s="40"/>
      <c r="M618" s="25"/>
      <c r="N618" s="5"/>
      <c r="O618" s="5"/>
      <c r="P618" s="46"/>
      <c r="Q618" s="9"/>
      <c r="R618" s="26"/>
      <c r="S618" s="46"/>
      <c r="U618"/>
      <c r="V618"/>
      <c r="W618"/>
      <c r="X618"/>
    </row>
    <row r="619" spans="1:24" s="29" customFormat="1" ht="14.25">
      <c r="A619" s="15"/>
      <c r="B619" s="16"/>
      <c r="C619" s="16"/>
      <c r="D619" s="18"/>
      <c r="E619" s="5"/>
      <c r="F619" s="39"/>
      <c r="G619" s="40"/>
      <c r="H619" s="15"/>
      <c r="I619" s="15"/>
      <c r="J619" s="15"/>
      <c r="K619" s="6"/>
      <c r="L619" s="40"/>
      <c r="M619" s="25"/>
      <c r="N619" s="5"/>
      <c r="O619" s="5"/>
      <c r="P619" s="46"/>
      <c r="Q619" s="9"/>
      <c r="R619" s="26"/>
      <c r="S619" s="46"/>
      <c r="U619"/>
      <c r="V619"/>
      <c r="W619"/>
      <c r="X619"/>
    </row>
    <row r="620" spans="1:24" s="29" customFormat="1" ht="14.25">
      <c r="A620" s="15"/>
      <c r="B620" s="16"/>
      <c r="C620" s="16"/>
      <c r="D620" s="18"/>
      <c r="E620" s="5"/>
      <c r="F620" s="39"/>
      <c r="G620" s="40"/>
      <c r="H620" s="15"/>
      <c r="I620" s="15"/>
      <c r="J620" s="15"/>
      <c r="K620" s="6"/>
      <c r="L620" s="40"/>
      <c r="M620" s="25"/>
      <c r="N620" s="5"/>
      <c r="O620" s="5"/>
      <c r="P620" s="46"/>
      <c r="Q620" s="9"/>
      <c r="R620" s="26"/>
      <c r="S620" s="46"/>
      <c r="U620"/>
      <c r="V620"/>
      <c r="W620"/>
      <c r="X620"/>
    </row>
    <row r="621" spans="1:24" s="29" customFormat="1" ht="14.25">
      <c r="A621" s="15"/>
      <c r="B621" s="16"/>
      <c r="C621" s="16"/>
      <c r="D621" s="18"/>
      <c r="E621" s="5"/>
      <c r="F621" s="39"/>
      <c r="G621" s="40"/>
      <c r="H621" s="15"/>
      <c r="I621" s="15"/>
      <c r="J621" s="15"/>
      <c r="K621" s="6"/>
      <c r="L621" s="40"/>
      <c r="M621" s="25"/>
      <c r="N621" s="5"/>
      <c r="O621" s="5"/>
      <c r="P621" s="46"/>
      <c r="Q621" s="9"/>
      <c r="R621" s="26"/>
      <c r="S621" s="46"/>
      <c r="U621"/>
      <c r="V621"/>
      <c r="W621"/>
      <c r="X621"/>
    </row>
    <row r="622" spans="1:24" s="29" customFormat="1" ht="14.25">
      <c r="A622" s="15"/>
      <c r="B622" s="16"/>
      <c r="C622" s="16"/>
      <c r="D622" s="18"/>
      <c r="E622" s="5"/>
      <c r="F622" s="39"/>
      <c r="G622" s="40"/>
      <c r="H622" s="15"/>
      <c r="I622" s="15"/>
      <c r="J622" s="15"/>
      <c r="K622" s="6"/>
      <c r="L622" s="40"/>
      <c r="M622" s="25"/>
      <c r="N622" s="5"/>
      <c r="O622" s="5"/>
      <c r="P622" s="46"/>
      <c r="Q622" s="9"/>
      <c r="R622" s="26"/>
      <c r="S622" s="46"/>
      <c r="U622"/>
      <c r="V622"/>
      <c r="W622"/>
      <c r="X622"/>
    </row>
    <row r="623" spans="1:24" s="29" customFormat="1" ht="14.25">
      <c r="A623" s="15"/>
      <c r="B623" s="16"/>
      <c r="C623" s="16"/>
      <c r="D623" s="18"/>
      <c r="E623" s="5"/>
      <c r="F623" s="39"/>
      <c r="G623" s="40"/>
      <c r="H623" s="15"/>
      <c r="I623" s="15"/>
      <c r="J623" s="15"/>
      <c r="K623" s="6"/>
      <c r="L623" s="40"/>
      <c r="M623" s="25"/>
      <c r="N623" s="5"/>
      <c r="O623" s="5"/>
      <c r="P623" s="46"/>
      <c r="Q623" s="9"/>
      <c r="R623" s="26"/>
      <c r="S623" s="46"/>
      <c r="U623"/>
      <c r="V623"/>
      <c r="W623"/>
      <c r="X623"/>
    </row>
    <row r="624" spans="1:24" s="29" customFormat="1" ht="14.25">
      <c r="A624" s="15"/>
      <c r="B624" s="16"/>
      <c r="C624" s="16"/>
      <c r="D624" s="18"/>
      <c r="E624" s="5"/>
      <c r="F624" s="39"/>
      <c r="G624" s="40"/>
      <c r="H624" s="15"/>
      <c r="I624" s="15"/>
      <c r="J624" s="15"/>
      <c r="K624" s="6"/>
      <c r="L624" s="40"/>
      <c r="M624" s="25"/>
      <c r="N624" s="5"/>
      <c r="O624" s="5"/>
      <c r="P624" s="46"/>
      <c r="Q624" s="9"/>
      <c r="R624" s="26"/>
      <c r="S624" s="46"/>
      <c r="U624"/>
      <c r="V624"/>
      <c r="W624"/>
      <c r="X624"/>
    </row>
    <row r="625" spans="1:24" s="29" customFormat="1" ht="14.25">
      <c r="A625" s="15"/>
      <c r="B625" s="16"/>
      <c r="C625" s="16"/>
      <c r="D625" s="18"/>
      <c r="E625" s="5"/>
      <c r="F625" s="39"/>
      <c r="G625" s="40"/>
      <c r="H625" s="15"/>
      <c r="I625" s="15"/>
      <c r="J625" s="15"/>
      <c r="K625" s="6"/>
      <c r="L625" s="40"/>
      <c r="M625" s="25"/>
      <c r="N625" s="5"/>
      <c r="O625" s="5"/>
      <c r="P625" s="46"/>
      <c r="Q625" s="9"/>
      <c r="R625" s="26"/>
      <c r="S625" s="46"/>
      <c r="U625"/>
      <c r="V625"/>
      <c r="W625"/>
      <c r="X625"/>
    </row>
    <row r="626" spans="1:24" s="29" customFormat="1" ht="14.25">
      <c r="A626" s="15"/>
      <c r="B626" s="16"/>
      <c r="C626" s="16"/>
      <c r="D626" s="18"/>
      <c r="E626" s="5"/>
      <c r="F626" s="39"/>
      <c r="G626" s="40"/>
      <c r="H626" s="15"/>
      <c r="I626" s="15"/>
      <c r="J626" s="15"/>
      <c r="K626" s="6"/>
      <c r="L626" s="40"/>
      <c r="M626" s="25"/>
      <c r="N626" s="5"/>
      <c r="O626" s="5"/>
      <c r="P626" s="46"/>
      <c r="Q626" s="9"/>
      <c r="R626" s="26"/>
      <c r="S626" s="46"/>
      <c r="U626"/>
      <c r="V626"/>
      <c r="W626"/>
      <c r="X626"/>
    </row>
    <row r="627" spans="1:24" s="29" customFormat="1" ht="14.25">
      <c r="A627" s="15"/>
      <c r="B627" s="16"/>
      <c r="C627" s="16"/>
      <c r="D627" s="18"/>
      <c r="E627" s="5"/>
      <c r="F627" s="39"/>
      <c r="G627" s="40"/>
      <c r="H627" s="15"/>
      <c r="I627" s="15"/>
      <c r="J627" s="15"/>
      <c r="K627" s="6"/>
      <c r="L627" s="40"/>
      <c r="M627" s="25"/>
      <c r="N627" s="5"/>
      <c r="O627" s="5"/>
      <c r="P627" s="46"/>
      <c r="Q627" s="9"/>
      <c r="R627" s="26"/>
      <c r="S627" s="46"/>
      <c r="U627"/>
      <c r="V627"/>
      <c r="W627"/>
      <c r="X627"/>
    </row>
    <row r="628" spans="1:24" s="29" customFormat="1" ht="14.25">
      <c r="A628" s="15"/>
      <c r="B628" s="16"/>
      <c r="C628" s="16"/>
      <c r="D628" s="18"/>
      <c r="E628" s="5"/>
      <c r="F628" s="39"/>
      <c r="G628" s="40"/>
      <c r="H628" s="15"/>
      <c r="I628" s="15"/>
      <c r="J628" s="15"/>
      <c r="K628" s="6"/>
      <c r="L628" s="40"/>
      <c r="M628" s="25"/>
      <c r="N628" s="5"/>
      <c r="O628" s="5"/>
      <c r="P628" s="46"/>
      <c r="Q628" s="9"/>
      <c r="R628" s="26"/>
      <c r="S628" s="46"/>
      <c r="U628"/>
      <c r="V628"/>
      <c r="W628"/>
      <c r="X628"/>
    </row>
    <row r="629" spans="1:24" s="29" customFormat="1" ht="14.25">
      <c r="A629" s="15"/>
      <c r="B629" s="16"/>
      <c r="C629" s="16"/>
      <c r="D629" s="18"/>
      <c r="E629" s="5"/>
      <c r="F629" s="39"/>
      <c r="G629" s="40"/>
      <c r="H629" s="15"/>
      <c r="I629" s="15"/>
      <c r="J629" s="15"/>
      <c r="K629" s="6"/>
      <c r="L629" s="40"/>
      <c r="M629" s="25"/>
      <c r="N629" s="5"/>
      <c r="O629" s="5"/>
      <c r="P629" s="46"/>
      <c r="Q629" s="9"/>
      <c r="R629" s="26"/>
      <c r="S629" s="46"/>
      <c r="U629"/>
      <c r="V629"/>
      <c r="W629"/>
      <c r="X629"/>
    </row>
    <row r="630" spans="1:24" s="29" customFormat="1" ht="14.25">
      <c r="A630" s="15"/>
      <c r="B630" s="16"/>
      <c r="C630" s="16"/>
      <c r="D630" s="18"/>
      <c r="E630" s="5"/>
      <c r="F630" s="39"/>
      <c r="G630" s="40"/>
      <c r="H630" s="15"/>
      <c r="I630" s="15"/>
      <c r="J630" s="15"/>
      <c r="K630" s="6"/>
      <c r="L630" s="40"/>
      <c r="M630" s="25"/>
      <c r="N630" s="5"/>
      <c r="O630" s="5"/>
      <c r="P630" s="46"/>
      <c r="Q630" s="9"/>
      <c r="R630" s="26"/>
      <c r="S630" s="46"/>
      <c r="U630"/>
      <c r="V630"/>
      <c r="W630"/>
      <c r="X630"/>
    </row>
    <row r="631" spans="1:24" s="29" customFormat="1" ht="14.25">
      <c r="A631" s="15"/>
      <c r="B631" s="16"/>
      <c r="C631" s="16"/>
      <c r="D631" s="18"/>
      <c r="E631" s="5"/>
      <c r="F631" s="39"/>
      <c r="G631" s="40"/>
      <c r="H631" s="15"/>
      <c r="I631" s="15"/>
      <c r="J631" s="15"/>
      <c r="K631" s="6"/>
      <c r="L631" s="40"/>
      <c r="M631" s="25"/>
      <c r="N631" s="5"/>
      <c r="O631" s="5"/>
      <c r="P631" s="46"/>
      <c r="Q631" s="9"/>
      <c r="R631" s="26"/>
      <c r="S631" s="46"/>
      <c r="U631"/>
      <c r="V631"/>
      <c r="W631"/>
      <c r="X631"/>
    </row>
    <row r="632" spans="1:24" s="29" customFormat="1" ht="14.25">
      <c r="A632" s="15"/>
      <c r="B632" s="16"/>
      <c r="C632" s="16"/>
      <c r="D632" s="18"/>
      <c r="E632" s="5"/>
      <c r="F632" s="39"/>
      <c r="G632" s="40"/>
      <c r="H632" s="15"/>
      <c r="I632" s="15"/>
      <c r="J632" s="15"/>
      <c r="K632" s="6"/>
      <c r="L632" s="40"/>
      <c r="M632" s="25"/>
      <c r="N632" s="5"/>
      <c r="O632" s="5"/>
      <c r="P632" s="46"/>
      <c r="Q632" s="9"/>
      <c r="R632" s="26"/>
      <c r="S632" s="46"/>
      <c r="U632"/>
      <c r="V632"/>
      <c r="W632"/>
      <c r="X632"/>
    </row>
    <row r="633" spans="1:24" s="29" customFormat="1" ht="14.25">
      <c r="A633" s="15"/>
      <c r="B633" s="16"/>
      <c r="C633" s="16"/>
      <c r="D633" s="18"/>
      <c r="E633" s="5"/>
      <c r="F633" s="39"/>
      <c r="G633" s="40"/>
      <c r="H633" s="15"/>
      <c r="I633" s="15"/>
      <c r="J633" s="15"/>
      <c r="K633" s="6"/>
      <c r="L633" s="40"/>
      <c r="M633" s="25"/>
      <c r="N633" s="5"/>
      <c r="O633" s="5"/>
      <c r="P633" s="46"/>
      <c r="Q633" s="9"/>
      <c r="R633" s="26"/>
      <c r="S633" s="46"/>
      <c r="U633"/>
      <c r="V633"/>
      <c r="W633"/>
      <c r="X633"/>
    </row>
    <row r="634" spans="1:24" s="29" customFormat="1" ht="14.25">
      <c r="A634" s="15"/>
      <c r="B634" s="16"/>
      <c r="C634" s="16"/>
      <c r="D634" s="18"/>
      <c r="E634" s="5"/>
      <c r="F634" s="39"/>
      <c r="G634" s="40"/>
      <c r="H634" s="15"/>
      <c r="I634" s="15"/>
      <c r="J634" s="15"/>
      <c r="K634" s="6"/>
      <c r="L634" s="40"/>
      <c r="M634" s="25"/>
      <c r="N634" s="5"/>
      <c r="O634" s="5"/>
      <c r="P634" s="46"/>
      <c r="Q634" s="9"/>
      <c r="R634" s="26"/>
      <c r="S634" s="46"/>
      <c r="U634"/>
      <c r="V634"/>
      <c r="W634"/>
      <c r="X634"/>
    </row>
    <row r="635" spans="1:24" s="29" customFormat="1" ht="14.25">
      <c r="A635" s="15"/>
      <c r="B635" s="16"/>
      <c r="C635" s="16"/>
      <c r="D635" s="18"/>
      <c r="E635" s="5"/>
      <c r="F635" s="39"/>
      <c r="G635" s="40"/>
      <c r="H635" s="15"/>
      <c r="I635" s="15"/>
      <c r="J635" s="15"/>
      <c r="K635" s="6"/>
      <c r="L635" s="40"/>
      <c r="M635" s="25"/>
      <c r="N635" s="5"/>
      <c r="O635" s="5"/>
      <c r="P635" s="46"/>
      <c r="Q635" s="9"/>
      <c r="R635" s="26"/>
      <c r="S635" s="46"/>
      <c r="U635"/>
      <c r="V635"/>
      <c r="W635"/>
      <c r="X635"/>
    </row>
    <row r="636" spans="1:24" s="29" customFormat="1" ht="14.25">
      <c r="A636" s="15"/>
      <c r="B636" s="16"/>
      <c r="C636" s="16"/>
      <c r="D636" s="18"/>
      <c r="E636" s="5"/>
      <c r="F636" s="39"/>
      <c r="G636" s="40"/>
      <c r="H636" s="15"/>
      <c r="I636" s="15"/>
      <c r="J636" s="15"/>
      <c r="K636" s="6"/>
      <c r="L636" s="40"/>
      <c r="M636" s="25"/>
      <c r="N636" s="5"/>
      <c r="O636" s="5"/>
      <c r="P636" s="46"/>
      <c r="Q636" s="9"/>
      <c r="R636" s="26"/>
      <c r="S636" s="46"/>
      <c r="U636"/>
      <c r="V636"/>
      <c r="W636"/>
      <c r="X636"/>
    </row>
    <row r="637" spans="1:24" s="29" customFormat="1" ht="14.25">
      <c r="A637" s="15"/>
      <c r="B637" s="16"/>
      <c r="C637" s="16"/>
      <c r="D637" s="18"/>
      <c r="E637" s="5"/>
      <c r="F637" s="39"/>
      <c r="G637" s="40"/>
      <c r="H637" s="15"/>
      <c r="I637" s="15"/>
      <c r="J637" s="15"/>
      <c r="K637" s="6"/>
      <c r="L637" s="40"/>
      <c r="M637" s="25"/>
      <c r="N637" s="5"/>
      <c r="O637" s="5"/>
      <c r="P637" s="46"/>
      <c r="Q637" s="9"/>
      <c r="R637" s="26"/>
      <c r="S637" s="46"/>
      <c r="U637"/>
      <c r="V637"/>
      <c r="W637"/>
      <c r="X637"/>
    </row>
    <row r="638" spans="1:24" s="29" customFormat="1" ht="14.25">
      <c r="A638" s="15"/>
      <c r="B638" s="16"/>
      <c r="C638" s="16"/>
      <c r="D638" s="18"/>
      <c r="E638" s="5"/>
      <c r="F638" s="39"/>
      <c r="G638" s="40"/>
      <c r="H638" s="15"/>
      <c r="I638" s="15"/>
      <c r="J638" s="15"/>
      <c r="K638" s="6"/>
      <c r="L638" s="40"/>
      <c r="M638" s="25"/>
      <c r="N638" s="5"/>
      <c r="O638" s="5"/>
      <c r="P638" s="46"/>
      <c r="Q638" s="9"/>
      <c r="R638" s="26"/>
      <c r="S638" s="46"/>
      <c r="U638"/>
      <c r="V638"/>
      <c r="W638"/>
      <c r="X638"/>
    </row>
    <row r="639" spans="1:24" s="29" customFormat="1" ht="14.25">
      <c r="A639" s="15"/>
      <c r="B639" s="16"/>
      <c r="C639" s="16"/>
      <c r="D639" s="18"/>
      <c r="E639" s="5"/>
      <c r="F639" s="39"/>
      <c r="G639" s="40"/>
      <c r="H639" s="15"/>
      <c r="I639" s="15"/>
      <c r="J639" s="15"/>
      <c r="K639" s="6"/>
      <c r="L639" s="40"/>
      <c r="M639" s="25"/>
      <c r="N639" s="5"/>
      <c r="O639" s="5"/>
      <c r="P639" s="46"/>
      <c r="Q639" s="9"/>
      <c r="R639" s="26"/>
      <c r="S639" s="46"/>
      <c r="U639"/>
      <c r="V639"/>
      <c r="W639"/>
      <c r="X639"/>
    </row>
    <row r="640" spans="1:24" s="29" customFormat="1" ht="14.25">
      <c r="A640" s="15"/>
      <c r="B640" s="16"/>
      <c r="C640" s="16"/>
      <c r="D640" s="18"/>
      <c r="E640" s="5"/>
      <c r="F640" s="39"/>
      <c r="G640" s="40"/>
      <c r="H640" s="15"/>
      <c r="I640" s="15"/>
      <c r="J640" s="15"/>
      <c r="K640" s="6"/>
      <c r="L640" s="40"/>
      <c r="M640" s="25"/>
      <c r="N640" s="5"/>
      <c r="O640" s="5"/>
      <c r="P640" s="46"/>
      <c r="Q640" s="9"/>
      <c r="R640" s="26"/>
      <c r="S640" s="46"/>
      <c r="U640"/>
      <c r="V640"/>
      <c r="W640"/>
      <c r="X640"/>
    </row>
    <row r="641" spans="1:24" s="29" customFormat="1" ht="14.25">
      <c r="A641" s="15"/>
      <c r="B641" s="16"/>
      <c r="C641" s="16"/>
      <c r="D641" s="18"/>
      <c r="E641" s="5"/>
      <c r="F641" s="39"/>
      <c r="G641" s="40"/>
      <c r="H641" s="15"/>
      <c r="I641" s="15"/>
      <c r="J641" s="15"/>
      <c r="K641" s="6"/>
      <c r="L641" s="40"/>
      <c r="M641" s="25"/>
      <c r="N641" s="5"/>
      <c r="O641" s="5"/>
      <c r="P641" s="46"/>
      <c r="Q641" s="9"/>
      <c r="R641" s="26"/>
      <c r="S641" s="46"/>
      <c r="U641"/>
      <c r="V641"/>
      <c r="W641"/>
      <c r="X641"/>
    </row>
    <row r="642" spans="1:24" s="29" customFormat="1" ht="14.25">
      <c r="A642" s="15"/>
      <c r="B642" s="16"/>
      <c r="C642" s="16"/>
      <c r="D642" s="18"/>
      <c r="E642" s="5"/>
      <c r="F642" s="39"/>
      <c r="G642" s="40"/>
      <c r="H642" s="15"/>
      <c r="I642" s="15"/>
      <c r="J642" s="15"/>
      <c r="K642" s="6"/>
      <c r="L642" s="40"/>
      <c r="M642" s="25"/>
      <c r="N642" s="5"/>
      <c r="O642" s="5"/>
      <c r="P642" s="46"/>
      <c r="Q642" s="9"/>
      <c r="R642" s="26"/>
      <c r="S642" s="46"/>
      <c r="U642"/>
      <c r="V642"/>
      <c r="W642"/>
      <c r="X642"/>
    </row>
    <row r="643" spans="1:24" s="29" customFormat="1" ht="75">
      <c r="A643" s="15"/>
      <c r="B643" s="16"/>
      <c r="C643" s="16"/>
      <c r="D643" s="18"/>
      <c r="E643" s="5"/>
      <c r="F643" s="41" t="s">
        <v>58</v>
      </c>
      <c r="G643" s="42" t="s">
        <v>60</v>
      </c>
      <c r="H643" s="15"/>
      <c r="I643" s="11" t="s">
        <v>67</v>
      </c>
      <c r="J643" s="15"/>
      <c r="K643" s="41" t="s">
        <v>68</v>
      </c>
      <c r="L643" s="44" t="s">
        <v>70</v>
      </c>
      <c r="M643" s="25"/>
      <c r="N643" s="5"/>
      <c r="O643" s="5"/>
      <c r="P643" s="46"/>
      <c r="Q643" s="9"/>
      <c r="R643" s="26"/>
      <c r="S643" s="46"/>
      <c r="U643"/>
      <c r="V643"/>
      <c r="W643"/>
      <c r="X643"/>
    </row>
    <row r="644" spans="1:24" s="29" customFormat="1" ht="14.25">
      <c r="A644" s="15"/>
      <c r="B644" s="16"/>
      <c r="C644" s="16"/>
      <c r="D644" s="18"/>
      <c r="E644" s="5"/>
      <c r="F644" s="1"/>
      <c r="G644" s="10" t="s">
        <v>61</v>
      </c>
      <c r="H644" s="15"/>
      <c r="I644" s="3"/>
      <c r="J644" s="15"/>
      <c r="K644" s="1"/>
      <c r="L644" s="10" t="s">
        <v>61</v>
      </c>
      <c r="M644" s="25"/>
      <c r="N644" s="5"/>
      <c r="O644" s="5"/>
      <c r="P644" s="46"/>
      <c r="Q644" s="9"/>
      <c r="R644" s="26"/>
      <c r="S644" s="46"/>
      <c r="U644"/>
      <c r="V644"/>
      <c r="W644"/>
      <c r="X644"/>
    </row>
    <row r="645" spans="1:24" s="29" customFormat="1" ht="14.25">
      <c r="A645" s="15"/>
      <c r="B645" s="16"/>
      <c r="C645" s="16"/>
      <c r="D645" s="18"/>
      <c r="E645" s="5"/>
      <c r="F645" s="1"/>
      <c r="G645" s="10" t="s">
        <v>62</v>
      </c>
      <c r="H645" s="15"/>
      <c r="I645" s="3"/>
      <c r="J645" s="15"/>
      <c r="K645" s="1"/>
      <c r="L645" s="10" t="s">
        <v>62</v>
      </c>
      <c r="M645" s="25"/>
      <c r="N645" s="5"/>
      <c r="O645" s="5"/>
      <c r="P645" s="46"/>
      <c r="Q645" s="9"/>
      <c r="R645" s="26"/>
      <c r="S645" s="46"/>
      <c r="U645"/>
      <c r="V645"/>
      <c r="W645"/>
      <c r="X645"/>
    </row>
    <row r="646" spans="1:24" s="29" customFormat="1" ht="14.25">
      <c r="A646" s="15"/>
      <c r="B646" s="16"/>
      <c r="C646" s="16"/>
      <c r="D646" s="18"/>
      <c r="E646" s="5"/>
      <c r="F646" s="1"/>
      <c r="G646" s="10" t="s">
        <v>63</v>
      </c>
      <c r="H646" s="15"/>
      <c r="I646" s="3"/>
      <c r="J646" s="15"/>
      <c r="K646" s="1"/>
      <c r="L646" s="10" t="s">
        <v>63</v>
      </c>
      <c r="M646" s="25"/>
      <c r="N646" s="5"/>
      <c r="O646" s="5"/>
      <c r="P646" s="46"/>
      <c r="Q646" s="9"/>
      <c r="R646" s="26"/>
      <c r="S646" s="46"/>
      <c r="U646"/>
      <c r="V646"/>
      <c r="W646"/>
      <c r="X646"/>
    </row>
    <row r="647" spans="1:24" s="29" customFormat="1" ht="14.25">
      <c r="A647" s="15"/>
      <c r="B647" s="16"/>
      <c r="C647" s="16"/>
      <c r="D647" s="18"/>
      <c r="E647" s="5"/>
      <c r="F647" s="1"/>
      <c r="G647" s="10" t="s">
        <v>64</v>
      </c>
      <c r="H647" s="15"/>
      <c r="I647" s="3"/>
      <c r="J647" s="15"/>
      <c r="K647" s="1"/>
      <c r="L647" s="10" t="s">
        <v>64</v>
      </c>
      <c r="M647" s="25"/>
      <c r="N647" s="5"/>
      <c r="O647" s="5"/>
      <c r="P647" s="46"/>
      <c r="Q647" s="9"/>
      <c r="R647" s="26"/>
      <c r="S647" s="46"/>
      <c r="U647"/>
      <c r="V647"/>
      <c r="W647"/>
      <c r="X647"/>
    </row>
    <row r="648" spans="1:24" s="29" customFormat="1" ht="14.25">
      <c r="A648" s="15"/>
      <c r="B648" s="16"/>
      <c r="C648" s="16"/>
      <c r="D648" s="18"/>
      <c r="E648" s="5"/>
      <c r="F648" s="1"/>
      <c r="G648" s="10" t="s">
        <v>65</v>
      </c>
      <c r="H648" s="15"/>
      <c r="I648" s="3"/>
      <c r="J648" s="15"/>
      <c r="K648" s="1"/>
      <c r="L648" s="10" t="s">
        <v>65</v>
      </c>
      <c r="M648" s="25"/>
      <c r="N648" s="5"/>
      <c r="O648" s="5"/>
      <c r="P648" s="46"/>
      <c r="Q648" s="9"/>
      <c r="R648" s="26"/>
      <c r="S648" s="46"/>
      <c r="U648"/>
      <c r="V648"/>
      <c r="W648"/>
      <c r="X648"/>
    </row>
    <row r="649" spans="1:24" s="29" customFormat="1" ht="14.25">
      <c r="A649" s="15"/>
      <c r="B649" s="16"/>
      <c r="C649" s="16"/>
      <c r="D649" s="18"/>
      <c r="E649" s="5"/>
      <c r="F649" s="1"/>
      <c r="G649" s="43"/>
      <c r="H649" s="15"/>
      <c r="I649" s="3"/>
      <c r="J649" s="15"/>
      <c r="K649" s="1"/>
      <c r="L649" s="1"/>
      <c r="M649" s="25"/>
      <c r="N649" s="5"/>
      <c r="O649" s="5"/>
      <c r="P649" s="46"/>
      <c r="Q649" s="9"/>
      <c r="R649" s="26"/>
      <c r="S649" s="46"/>
      <c r="U649"/>
      <c r="V649"/>
      <c r="W649"/>
      <c r="X649"/>
    </row>
    <row r="650" spans="1:24" s="29" customFormat="1" ht="14.25">
      <c r="A650" s="15"/>
      <c r="B650" s="16"/>
      <c r="C650" s="16"/>
      <c r="D650" s="18"/>
      <c r="E650" s="5"/>
      <c r="F650" s="1"/>
      <c r="G650" s="43"/>
      <c r="H650" s="15"/>
      <c r="I650" s="3"/>
      <c r="J650" s="15"/>
      <c r="K650" s="1"/>
      <c r="L650" s="1"/>
      <c r="M650" s="25"/>
      <c r="N650" s="5"/>
      <c r="O650" s="5"/>
      <c r="P650" s="46"/>
      <c r="Q650" s="9"/>
      <c r="R650" s="26"/>
      <c r="S650" s="46"/>
      <c r="U650"/>
      <c r="V650"/>
      <c r="W650"/>
      <c r="X650"/>
    </row>
    <row r="651" spans="1:24" s="29" customFormat="1" ht="14.25">
      <c r="A651" s="15"/>
      <c r="B651" s="16"/>
      <c r="C651" s="16"/>
      <c r="D651" s="18"/>
      <c r="E651" s="15"/>
      <c r="F651" s="1"/>
      <c r="G651" s="43"/>
      <c r="H651" s="15"/>
      <c r="I651" s="3"/>
      <c r="J651" s="15"/>
      <c r="K651" s="1"/>
      <c r="L651" s="1"/>
      <c r="M651" s="25"/>
      <c r="N651" s="5"/>
      <c r="O651" s="5"/>
      <c r="P651" s="46"/>
      <c r="Q651" s="9"/>
      <c r="R651" s="26"/>
      <c r="S651" s="46"/>
      <c r="U651"/>
      <c r="V651"/>
      <c r="W651"/>
      <c r="X651"/>
    </row>
    <row r="652" spans="1:24" s="29" customFormat="1" ht="105">
      <c r="A652" s="2" t="s">
        <v>0</v>
      </c>
      <c r="B652" s="11" t="s">
        <v>2</v>
      </c>
      <c r="C652" s="12" t="s">
        <v>3</v>
      </c>
      <c r="D652" s="13" t="s">
        <v>7</v>
      </c>
      <c r="E652" s="4" t="s">
        <v>1</v>
      </c>
      <c r="F652" s="1"/>
      <c r="G652" s="43"/>
      <c r="H652" s="11" t="s">
        <v>8</v>
      </c>
      <c r="I652" s="3"/>
      <c r="J652" s="11" t="s">
        <v>9</v>
      </c>
      <c r="K652" s="1"/>
      <c r="L652" s="1"/>
      <c r="M652" s="34" t="s">
        <v>10</v>
      </c>
      <c r="N652" s="11" t="s">
        <v>11</v>
      </c>
      <c r="O652" s="12" t="s">
        <v>12</v>
      </c>
      <c r="P652" s="12" t="s">
        <v>4</v>
      </c>
      <c r="Q652" s="12" t="s">
        <v>5</v>
      </c>
      <c r="R652" s="26" t="s">
        <v>6</v>
      </c>
      <c r="S652" s="12" t="s">
        <v>30</v>
      </c>
      <c r="U652"/>
      <c r="V652"/>
      <c r="W652"/>
      <c r="X652"/>
    </row>
    <row r="653" spans="5:18" ht="14.25">
      <c r="E653" s="10" t="s">
        <v>13</v>
      </c>
      <c r="R653" s="26"/>
    </row>
    <row r="654" spans="5:18" ht="14.25">
      <c r="E654" s="10" t="s">
        <v>14</v>
      </c>
      <c r="R654" s="26"/>
    </row>
    <row r="655" spans="5:18" ht="14.25">
      <c r="E655" s="10" t="s">
        <v>15</v>
      </c>
      <c r="R655" s="26"/>
    </row>
    <row r="656" spans="5:18" ht="14.25">
      <c r="E656" s="10" t="s">
        <v>16</v>
      </c>
      <c r="R656" s="26"/>
    </row>
    <row r="657" spans="5:18" ht="14.25">
      <c r="E657" s="10" t="s">
        <v>17</v>
      </c>
      <c r="R657" s="26"/>
    </row>
    <row r="658" spans="5:18" ht="14.25">
      <c r="E658" s="10" t="s">
        <v>43</v>
      </c>
      <c r="R658" s="26"/>
    </row>
    <row r="659" spans="5:18" ht="14.25">
      <c r="E659" s="10" t="s">
        <v>18</v>
      </c>
      <c r="R659" s="26"/>
    </row>
    <row r="660" spans="5:18" ht="14.25">
      <c r="E660" s="10" t="s">
        <v>19</v>
      </c>
      <c r="R660" s="26"/>
    </row>
    <row r="661" spans="5:18" ht="14.25">
      <c r="E661" s="10" t="s">
        <v>20</v>
      </c>
      <c r="R661" s="26"/>
    </row>
    <row r="662" spans="5:18" ht="14.25">
      <c r="E662" s="10" t="s">
        <v>21</v>
      </c>
      <c r="R662" s="26"/>
    </row>
    <row r="663" ht="12.75">
      <c r="E663" s="10" t="s">
        <v>22</v>
      </c>
    </row>
    <row r="664" ht="12.75">
      <c r="E664" s="10" t="s">
        <v>23</v>
      </c>
    </row>
    <row r="665" ht="12.75">
      <c r="E665" s="10" t="s">
        <v>24</v>
      </c>
    </row>
    <row r="666" ht="12.75">
      <c r="E666" s="10" t="s">
        <v>25</v>
      </c>
    </row>
    <row r="667" ht="12.75">
      <c r="E667" s="10" t="s">
        <v>26</v>
      </c>
    </row>
    <row r="668" ht="12.75">
      <c r="E668" s="10" t="s">
        <v>27</v>
      </c>
    </row>
    <row r="669" spans="1:24" s="1" customFormat="1" ht="12.75">
      <c r="A669" s="3"/>
      <c r="B669" s="3"/>
      <c r="C669" s="3"/>
      <c r="D669"/>
      <c r="E669" s="10" t="s">
        <v>28</v>
      </c>
      <c r="G669" s="43"/>
      <c r="H669" s="3"/>
      <c r="I669" s="3"/>
      <c r="J669" s="49"/>
      <c r="M669" s="35"/>
      <c r="N669" s="3"/>
      <c r="O669" s="29"/>
      <c r="P669"/>
      <c r="Q669"/>
      <c r="R669"/>
      <c r="S669"/>
      <c r="T669" s="29"/>
      <c r="U669"/>
      <c r="V669"/>
      <c r="W669"/>
      <c r="X669"/>
    </row>
    <row r="670" spans="1:24" s="1" customFormat="1" ht="12.75">
      <c r="A670" s="3"/>
      <c r="B670" s="3"/>
      <c r="C670" s="3"/>
      <c r="D670"/>
      <c r="E670" s="10" t="s">
        <v>29</v>
      </c>
      <c r="G670" s="43"/>
      <c r="H670" s="3"/>
      <c r="I670" s="3"/>
      <c r="J670" s="49"/>
      <c r="M670" s="35"/>
      <c r="N670" s="3"/>
      <c r="O670" s="29"/>
      <c r="P670"/>
      <c r="Q670"/>
      <c r="R670"/>
      <c r="S670"/>
      <c r="T670" s="29"/>
      <c r="U670"/>
      <c r="V670"/>
      <c r="W670"/>
      <c r="X670"/>
    </row>
    <row r="671" spans="1:4" ht="27" customHeight="1">
      <c r="A671" s="53"/>
      <c r="D671" s="18"/>
    </row>
    <row r="674" ht="12.75">
      <c r="P674" s="52"/>
    </row>
    <row r="676" ht="12.75">
      <c r="R676" s="52"/>
    </row>
    <row r="681" ht="12.75">
      <c r="P681" s="52"/>
    </row>
  </sheetData>
  <sheetProtection/>
  <autoFilter ref="O1:O670"/>
  <mergeCells count="2">
    <mergeCell ref="U130:V130"/>
    <mergeCell ref="U277:V277"/>
  </mergeCells>
  <dataValidations count="13">
    <dataValidation type="list" allowBlank="1" showInputMessage="1" showErrorMessage="1" error="valore non consentito - selezionare valore da menu a tendina" sqref="E313:E330">
      <formula1>$E$654:$E$671</formula1>
    </dataValidation>
    <dataValidation type="textLength" operator="lessThanOrEqual" allowBlank="1" showInputMessage="1" showErrorMessage="1" error="descrizione troppo lunga (max 250 car)" sqref="J95 J170 J67 O205 J205 J150 J54:J56 O56 J72 O94:O95 J109 J125:J127 J132 J44:J45 J47:J48 O44:O45 O47 D2:D92 J90 J92:J93 O92 J181 J187 J199 J208 O238:O239 J143:J148 D240:D651 D94:D237">
      <formula1>250</formula1>
    </dataValidation>
    <dataValidation type="textLength" allowBlank="1" showInputMessage="1" showErrorMessage="1" error="lunghezze ammesse 11 o 16 caratteri&#10;" sqref="J43:J45 M315:M651 O44:O45 M252:M313 M201:M209 H201:H209 M211:M245 H211:H245 M247:M250 H247:H250 H252:H651 H2:H199 M2:M199">
      <formula1>11</formula1>
      <formula2>16</formula2>
    </dataValidation>
    <dataValidation type="textLength" operator="lessThanOrEqual" allowBlank="1" showInputMessage="1" showErrorMessage="1" error="la descrizione non può superare i 250 caratteri&#10;" sqref="N183:O184 K183:L184 O184:O651 J2:J651 O2:O182">
      <formula1>250</formula1>
    </dataValidation>
    <dataValidation type="list" allowBlank="1" showInputMessage="1" showErrorMessage="1" error="valore non consentito - selezionare valore da menu a tendina" sqref="H175 G249:G313 M252:M255 M248:M250 H252:H255 G248:H250 G110:G247 H208 H199 H187 H181 H110:H115 G24:G74 H42:H74 H24:H40 G2:H23 H312:H313 H306:H309 H300:H304 H297:H298 H281:H284 H286:H295 H163 M258 M243 H152:H160 H117:H120 H243 H258 G315:H642 G45:H45 H170 H122:H150 G75:H97 G101:H109">
      <formula1>$F$644:$F$648</formula1>
    </dataValidation>
    <dataValidation type="list" allowBlank="1" showInputMessage="1" showErrorMessage="1" error="valore non consentito - selezionare valore da menu a tendina" sqref="L315:L642 L184:L313 L2:L97 L101:L182">
      <formula1>$G$644:$G$648</formula1>
    </dataValidation>
    <dataValidation type="textLength" operator="equal" allowBlank="1" showInputMessage="1" showErrorMessage="1" error="è previsto un codice di 10 caratteri" sqref="A256:A258 A331:A65536 A282:A305 A308 A325 A7:A9 A19 A32 A61:A65 A82 A93:A94 A278:A280 A132 A125:A129 A1:A3 A5 A11:A17 A22:A24 A43:A59 A71:A72 A74:A75 A80 A86:A91 A102:A109 A165 A207:A209 A214:A216 A224:A230 A234 A236:A240 A260:A266 A269 A134:A163 A168:A172 A180:A187 A189:A205 A218:A222 A242:A252 A96:A100">
      <formula1>10</formula1>
    </dataValidation>
    <dataValidation type="list" allowBlank="1" showInputMessage="1" showErrorMessage="1" error="valore non consentito - selezionare valore da menu a tendina" sqref="E331:E651 E2:E97 E101:E312">
      <formula1>$E$653:$E$670</formula1>
    </dataValidation>
    <dataValidation type="list" allowBlank="1" showInputMessage="1" showErrorMessage="1" error="valore non consentito - selezionare valore da menu a tendina" sqref="G314:H314">
      <formula1>$F$645:$F$649</formula1>
    </dataValidation>
    <dataValidation type="list" allowBlank="1" showInputMessage="1" showErrorMessage="1" error="valore non consentito - selezionare valore da menu a tendina" sqref="L310:L311 L314 L305 L296">
      <formula1>$G$645:$G$649</formula1>
    </dataValidation>
    <dataValidation type="list" allowBlank="1" showInputMessage="1" showErrorMessage="1" error="valore non consentito - selezionare valore da menu a tendina" sqref="G98:H100">
      <formula1>$F$672:$F$676</formula1>
    </dataValidation>
    <dataValidation type="list" allowBlank="1" showInputMessage="1" showErrorMessage="1" error="valore non consentito - selezionare valore da menu a tendina" sqref="L98:L100">
      <formula1>$G$672:$G$676</formula1>
    </dataValidation>
    <dataValidation type="list" allowBlank="1" showInputMessage="1" showErrorMessage="1" error="valore non consentito - selezionare valore da menu a tendina" sqref="E98:E100">
      <formula1>$E$681:$E$698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10" r:id="rId4"/>
  <ignoredErrors>
    <ignoredError sqref="S107 S202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X633"/>
  <sheetViews>
    <sheetView zoomScalePageLayoutView="0" workbookViewId="0" topLeftCell="A1">
      <pane ySplit="1" topLeftCell="A48" activePane="bottomLeft" state="frozen"/>
      <selection pane="topLeft" activeCell="A1" sqref="A1"/>
      <selection pane="bottomLeft" activeCell="T1" sqref="T1"/>
    </sheetView>
  </sheetViews>
  <sheetFormatPr defaultColWidth="9.140625" defaultRowHeight="12.75"/>
  <cols>
    <col min="1" max="1" width="14.57421875" style="3" bestFit="1" customWidth="1"/>
    <col min="2" max="2" width="11.57421875" style="3" hidden="1" customWidth="1"/>
    <col min="3" max="3" width="16.140625" style="3" hidden="1" customWidth="1"/>
    <col min="4" max="4" width="39.140625" style="0" customWidth="1"/>
    <col min="5" max="5" width="26.28125" style="3" customWidth="1"/>
    <col min="6" max="6" width="11.421875" style="1" customWidth="1"/>
    <col min="7" max="7" width="19.57421875" style="43" hidden="1" customWidth="1"/>
    <col min="8" max="8" width="17.00390625" style="3" hidden="1" customWidth="1"/>
    <col min="9" max="9" width="12.28125" style="3" hidden="1" customWidth="1"/>
    <col min="10" max="10" width="20.7109375" style="49" hidden="1" customWidth="1"/>
    <col min="11" max="11" width="10.00390625" style="1" hidden="1" customWidth="1"/>
    <col min="12" max="12" width="16.28125" style="1" hidden="1" customWidth="1"/>
    <col min="13" max="13" width="17.28125" style="35" customWidth="1"/>
    <col min="14" max="14" width="14.140625" style="3" customWidth="1"/>
    <col min="15" max="15" width="21.28125" style="29" customWidth="1"/>
    <col min="16" max="16" width="18.7109375" style="0" customWidth="1"/>
    <col min="17" max="17" width="17.140625" style="0" customWidth="1"/>
    <col min="18" max="18" width="17.00390625" style="0" customWidth="1"/>
    <col min="19" max="19" width="22.00390625" style="0" customWidth="1"/>
    <col min="20" max="20" width="32.7109375" style="29" customWidth="1"/>
    <col min="22" max="22" width="27.421875" style="0" customWidth="1"/>
    <col min="23" max="23" width="18.57421875" style="0" customWidth="1"/>
    <col min="24" max="24" width="36.28125" style="0" customWidth="1"/>
  </cols>
  <sheetData>
    <row r="1" spans="1:22" ht="84.75" customHeight="1" thickBot="1">
      <c r="A1" s="13" t="s">
        <v>0</v>
      </c>
      <c r="B1" s="24" t="s">
        <v>45</v>
      </c>
      <c r="C1" s="24" t="s">
        <v>54</v>
      </c>
      <c r="D1" s="24" t="s">
        <v>47</v>
      </c>
      <c r="E1" s="24" t="s">
        <v>55</v>
      </c>
      <c r="F1" s="38" t="s">
        <v>58</v>
      </c>
      <c r="G1" s="38" t="s">
        <v>59</v>
      </c>
      <c r="H1" s="24" t="s">
        <v>46</v>
      </c>
      <c r="I1" s="24" t="s">
        <v>66</v>
      </c>
      <c r="J1" s="24" t="s">
        <v>48</v>
      </c>
      <c r="K1" s="38" t="s">
        <v>68</v>
      </c>
      <c r="L1" s="38" t="s">
        <v>69</v>
      </c>
      <c r="M1" s="24" t="s">
        <v>49</v>
      </c>
      <c r="N1" s="24" t="s">
        <v>50</v>
      </c>
      <c r="O1" s="24" t="s">
        <v>51</v>
      </c>
      <c r="P1" s="24" t="s">
        <v>52</v>
      </c>
      <c r="Q1" s="24" t="s">
        <v>56</v>
      </c>
      <c r="R1" s="24" t="s">
        <v>57</v>
      </c>
      <c r="S1" s="24" t="s">
        <v>53</v>
      </c>
      <c r="U1" s="37" t="s">
        <v>406</v>
      </c>
      <c r="V1" s="36" t="s">
        <v>1121</v>
      </c>
    </row>
    <row r="2" spans="1:20" ht="27" customHeight="1">
      <c r="A2" s="47" t="s">
        <v>73</v>
      </c>
      <c r="B2" s="25" t="s">
        <v>71</v>
      </c>
      <c r="C2" s="25" t="s">
        <v>72</v>
      </c>
      <c r="D2" s="18" t="s">
        <v>74</v>
      </c>
      <c r="E2" s="28" t="s">
        <v>24</v>
      </c>
      <c r="F2" s="39"/>
      <c r="G2" s="40"/>
      <c r="H2" s="33"/>
      <c r="I2" s="15"/>
      <c r="J2" s="15"/>
      <c r="K2" s="6"/>
      <c r="L2" s="40"/>
      <c r="M2" s="33"/>
      <c r="N2" s="15"/>
      <c r="O2" s="15" t="s">
        <v>75</v>
      </c>
      <c r="P2" s="65">
        <v>86</v>
      </c>
      <c r="Q2" s="26">
        <v>43467</v>
      </c>
      <c r="R2" s="26">
        <v>43469</v>
      </c>
      <c r="S2" s="65">
        <v>86</v>
      </c>
      <c r="T2" s="27" t="s">
        <v>415</v>
      </c>
    </row>
    <row r="3" spans="1:20" ht="27" customHeight="1">
      <c r="A3" s="47" t="s">
        <v>80</v>
      </c>
      <c r="B3" s="25" t="s">
        <v>71</v>
      </c>
      <c r="C3" s="25" t="s">
        <v>72</v>
      </c>
      <c r="D3" s="8" t="s">
        <v>82</v>
      </c>
      <c r="E3" s="28" t="s">
        <v>27</v>
      </c>
      <c r="F3" s="39"/>
      <c r="G3" s="40"/>
      <c r="H3" s="32"/>
      <c r="I3" s="15"/>
      <c r="J3" s="15"/>
      <c r="K3" s="6"/>
      <c r="L3" s="40"/>
      <c r="M3" s="32"/>
      <c r="N3" s="5"/>
      <c r="O3" s="15" t="s">
        <v>81</v>
      </c>
      <c r="P3" s="65">
        <v>5446.04</v>
      </c>
      <c r="Q3" s="26">
        <v>43102</v>
      </c>
      <c r="R3" s="26">
        <v>43108</v>
      </c>
      <c r="S3" s="65">
        <v>5446.04</v>
      </c>
      <c r="T3" s="27" t="s">
        <v>417</v>
      </c>
    </row>
    <row r="4" spans="1:20" ht="27" customHeight="1">
      <c r="A4" s="47" t="s">
        <v>76</v>
      </c>
      <c r="B4" s="25" t="s">
        <v>71</v>
      </c>
      <c r="C4" s="25" t="s">
        <v>72</v>
      </c>
      <c r="D4" s="8" t="s">
        <v>77</v>
      </c>
      <c r="E4" s="28" t="s">
        <v>24</v>
      </c>
      <c r="F4" s="39"/>
      <c r="G4" s="40"/>
      <c r="H4" s="32"/>
      <c r="I4" s="15"/>
      <c r="J4" s="15"/>
      <c r="K4" s="6"/>
      <c r="L4" s="40"/>
      <c r="M4" s="32"/>
      <c r="N4" s="5"/>
      <c r="O4" s="15" t="s">
        <v>78</v>
      </c>
      <c r="P4" s="65">
        <v>535.48</v>
      </c>
      <c r="Q4" s="26">
        <v>43467</v>
      </c>
      <c r="R4" s="26">
        <v>43467</v>
      </c>
      <c r="S4" s="65">
        <v>535.48</v>
      </c>
      <c r="T4" s="27" t="s">
        <v>79</v>
      </c>
    </row>
    <row r="5" spans="1:20" ht="27" customHeight="1">
      <c r="A5" s="47" t="s">
        <v>83</v>
      </c>
      <c r="B5" s="25" t="s">
        <v>71</v>
      </c>
      <c r="C5" s="25" t="s">
        <v>72</v>
      </c>
      <c r="D5" s="8" t="s">
        <v>84</v>
      </c>
      <c r="E5" s="28" t="s">
        <v>24</v>
      </c>
      <c r="F5" s="39"/>
      <c r="G5" s="40"/>
      <c r="H5" s="32"/>
      <c r="I5" s="15"/>
      <c r="J5" s="15"/>
      <c r="K5" s="6"/>
      <c r="L5" s="40"/>
      <c r="M5" s="32"/>
      <c r="N5" s="5"/>
      <c r="O5" s="15" t="s">
        <v>128</v>
      </c>
      <c r="P5" s="65">
        <v>588.8</v>
      </c>
      <c r="Q5" s="26">
        <v>43468</v>
      </c>
      <c r="R5" s="26">
        <v>43496</v>
      </c>
      <c r="S5" s="65">
        <v>588.8</v>
      </c>
      <c r="T5" s="85" t="s">
        <v>438</v>
      </c>
    </row>
    <row r="6" spans="1:20" ht="27" customHeight="1">
      <c r="A6" s="47" t="s">
        <v>85</v>
      </c>
      <c r="B6" s="25" t="s">
        <v>71</v>
      </c>
      <c r="C6" s="25" t="s">
        <v>72</v>
      </c>
      <c r="D6" s="8" t="s">
        <v>82</v>
      </c>
      <c r="E6" s="28" t="s">
        <v>27</v>
      </c>
      <c r="F6" s="39"/>
      <c r="G6" s="40"/>
      <c r="H6" s="33"/>
      <c r="I6" s="15"/>
      <c r="J6" s="15"/>
      <c r="K6" s="6"/>
      <c r="L6" s="40"/>
      <c r="M6" s="33"/>
      <c r="N6" s="15"/>
      <c r="O6" s="15" t="s">
        <v>86</v>
      </c>
      <c r="P6" s="65">
        <v>23551.76</v>
      </c>
      <c r="Q6" s="26">
        <v>43468</v>
      </c>
      <c r="R6" s="26">
        <v>43468</v>
      </c>
      <c r="S6" s="65">
        <v>23551.76</v>
      </c>
      <c r="T6" s="27" t="s">
        <v>87</v>
      </c>
    </row>
    <row r="7" spans="1:20" ht="27" customHeight="1">
      <c r="A7" s="47" t="s">
        <v>88</v>
      </c>
      <c r="B7" s="25" t="s">
        <v>71</v>
      </c>
      <c r="C7" s="25" t="s">
        <v>72</v>
      </c>
      <c r="D7" s="8" t="s">
        <v>127</v>
      </c>
      <c r="E7" s="28" t="s">
        <v>24</v>
      </c>
      <c r="F7" s="39"/>
      <c r="G7" s="40"/>
      <c r="H7" s="31"/>
      <c r="I7" s="15"/>
      <c r="J7" s="15"/>
      <c r="K7" s="6"/>
      <c r="L7" s="40"/>
      <c r="M7" s="31"/>
      <c r="O7" s="5" t="s">
        <v>512</v>
      </c>
      <c r="P7" s="65">
        <v>1152.98</v>
      </c>
      <c r="Q7" s="26">
        <v>43469</v>
      </c>
      <c r="R7" s="26">
        <v>43472</v>
      </c>
      <c r="S7" s="65">
        <v>1152.98</v>
      </c>
      <c r="T7" s="27" t="s">
        <v>339</v>
      </c>
    </row>
    <row r="8" spans="1:20" ht="27" customHeight="1">
      <c r="A8" s="47" t="s">
        <v>91</v>
      </c>
      <c r="B8" s="25" t="s">
        <v>71</v>
      </c>
      <c r="C8" s="25" t="s">
        <v>72</v>
      </c>
      <c r="D8" s="8" t="s">
        <v>82</v>
      </c>
      <c r="E8" s="28" t="s">
        <v>27</v>
      </c>
      <c r="F8" s="39"/>
      <c r="G8" s="40"/>
      <c r="H8" s="32"/>
      <c r="I8" s="15"/>
      <c r="J8" s="15"/>
      <c r="K8" s="6"/>
      <c r="L8" s="40"/>
      <c r="M8" s="32"/>
      <c r="N8" s="5"/>
      <c r="O8" s="15" t="s">
        <v>81</v>
      </c>
      <c r="P8" s="65">
        <v>6684.93</v>
      </c>
      <c r="Q8" s="26">
        <v>43472</v>
      </c>
      <c r="R8" s="26">
        <v>43480</v>
      </c>
      <c r="S8" s="65">
        <v>6684.93</v>
      </c>
      <c r="T8" s="29" t="s">
        <v>418</v>
      </c>
    </row>
    <row r="9" spans="1:20" ht="27" customHeight="1">
      <c r="A9" s="47" t="s">
        <v>93</v>
      </c>
      <c r="B9" s="25" t="s">
        <v>71</v>
      </c>
      <c r="C9" s="25" t="s">
        <v>72</v>
      </c>
      <c r="D9" s="8" t="s">
        <v>92</v>
      </c>
      <c r="E9" s="28" t="s">
        <v>24</v>
      </c>
      <c r="F9" s="39"/>
      <c r="G9" s="40"/>
      <c r="H9" s="33"/>
      <c r="I9" s="15"/>
      <c r="J9" s="15"/>
      <c r="K9" s="6"/>
      <c r="L9" s="40"/>
      <c r="M9" s="33"/>
      <c r="N9" s="15"/>
      <c r="O9" s="15" t="s">
        <v>342</v>
      </c>
      <c r="P9" s="30">
        <v>500</v>
      </c>
      <c r="Q9" s="26">
        <v>43472</v>
      </c>
      <c r="R9" s="26">
        <v>43629</v>
      </c>
      <c r="S9" s="66"/>
      <c r="T9" s="27"/>
    </row>
    <row r="10" spans="1:20" ht="27" customHeight="1">
      <c r="A10" s="47" t="s">
        <v>94</v>
      </c>
      <c r="B10" s="25" t="s">
        <v>71</v>
      </c>
      <c r="C10" s="25" t="s">
        <v>72</v>
      </c>
      <c r="D10" s="8" t="s">
        <v>95</v>
      </c>
      <c r="E10" s="28" t="s">
        <v>24</v>
      </c>
      <c r="F10" s="39"/>
      <c r="G10" s="40"/>
      <c r="H10" s="25"/>
      <c r="I10" s="17"/>
      <c r="J10" s="15"/>
      <c r="K10" s="6"/>
      <c r="L10" s="40"/>
      <c r="M10" s="25"/>
      <c r="N10" s="17"/>
      <c r="O10" s="15" t="s">
        <v>96</v>
      </c>
      <c r="P10" s="65">
        <v>312.55</v>
      </c>
      <c r="Q10" s="26">
        <v>43475</v>
      </c>
      <c r="R10" s="26">
        <v>43475</v>
      </c>
      <c r="S10" s="65">
        <v>312.55</v>
      </c>
      <c r="T10" s="29" t="s">
        <v>434</v>
      </c>
    </row>
    <row r="11" spans="1:19" ht="27" customHeight="1">
      <c r="A11" s="47" t="s">
        <v>98</v>
      </c>
      <c r="B11" s="25" t="s">
        <v>71</v>
      </c>
      <c r="C11" s="25" t="s">
        <v>72</v>
      </c>
      <c r="D11" s="8" t="s">
        <v>97</v>
      </c>
      <c r="E11" s="28" t="s">
        <v>24</v>
      </c>
      <c r="F11" s="39"/>
      <c r="G11" s="40"/>
      <c r="H11" s="32"/>
      <c r="I11" s="17"/>
      <c r="J11" s="15"/>
      <c r="K11" s="6"/>
      <c r="L11" s="40"/>
      <c r="M11" s="32"/>
      <c r="N11" s="5"/>
      <c r="O11" s="15" t="s">
        <v>107</v>
      </c>
      <c r="P11" s="63">
        <v>20325</v>
      </c>
      <c r="Q11" s="26">
        <v>43476</v>
      </c>
      <c r="R11" s="26">
        <v>43846</v>
      </c>
      <c r="S11" s="66">
        <f>2639.79+3641.79</f>
        <v>6281.58</v>
      </c>
    </row>
    <row r="12" spans="1:20" ht="27" customHeight="1">
      <c r="A12" s="47" t="s">
        <v>99</v>
      </c>
      <c r="B12" s="25" t="s">
        <v>71</v>
      </c>
      <c r="C12" s="25" t="s">
        <v>72</v>
      </c>
      <c r="D12" s="8" t="s">
        <v>82</v>
      </c>
      <c r="E12" s="28" t="s">
        <v>27</v>
      </c>
      <c r="F12" s="39"/>
      <c r="G12" s="40"/>
      <c r="H12" s="32"/>
      <c r="I12" s="15"/>
      <c r="J12" s="15"/>
      <c r="K12" s="6"/>
      <c r="L12" s="40"/>
      <c r="M12" s="32"/>
      <c r="N12" s="5"/>
      <c r="O12" s="15" t="s">
        <v>81</v>
      </c>
      <c r="P12" s="65">
        <v>9028.04</v>
      </c>
      <c r="Q12" s="26">
        <v>43479</v>
      </c>
      <c r="R12" s="26">
        <v>43487</v>
      </c>
      <c r="S12" s="65">
        <v>9028.04</v>
      </c>
      <c r="T12" s="29" t="s">
        <v>419</v>
      </c>
    </row>
    <row r="13" spans="1:20" ht="27" customHeight="1">
      <c r="A13" s="48" t="s">
        <v>100</v>
      </c>
      <c r="B13" s="25" t="s">
        <v>71</v>
      </c>
      <c r="C13" s="25" t="s">
        <v>72</v>
      </c>
      <c r="D13" s="18" t="s">
        <v>101</v>
      </c>
      <c r="E13" s="28" t="s">
        <v>24</v>
      </c>
      <c r="F13" s="39"/>
      <c r="G13" s="40"/>
      <c r="H13" s="33"/>
      <c r="I13" s="17"/>
      <c r="J13" s="15"/>
      <c r="K13" s="6"/>
      <c r="L13" s="40"/>
      <c r="M13" s="33"/>
      <c r="N13" s="5"/>
      <c r="O13" s="15" t="s">
        <v>102</v>
      </c>
      <c r="P13" s="65">
        <v>117.9</v>
      </c>
      <c r="Q13" s="26">
        <v>43479</v>
      </c>
      <c r="R13" s="26">
        <v>43487</v>
      </c>
      <c r="S13" s="65">
        <v>117.9</v>
      </c>
      <c r="T13" s="27"/>
    </row>
    <row r="14" spans="1:20" ht="27" customHeight="1">
      <c r="A14" s="47" t="s">
        <v>105</v>
      </c>
      <c r="B14" s="25" t="s">
        <v>71</v>
      </c>
      <c r="C14" s="25" t="s">
        <v>72</v>
      </c>
      <c r="D14" s="8" t="s">
        <v>106</v>
      </c>
      <c r="E14" s="28" t="s">
        <v>24</v>
      </c>
      <c r="F14" s="39"/>
      <c r="G14" s="40"/>
      <c r="H14" s="32"/>
      <c r="I14" s="15"/>
      <c r="J14" s="15"/>
      <c r="K14" s="6"/>
      <c r="L14" s="40"/>
      <c r="M14" s="32"/>
      <c r="N14" s="17"/>
      <c r="O14" s="15" t="s">
        <v>137</v>
      </c>
      <c r="P14" s="65">
        <v>480</v>
      </c>
      <c r="Q14" s="26">
        <v>43479</v>
      </c>
      <c r="R14" s="26">
        <v>43487</v>
      </c>
      <c r="S14" s="65">
        <v>480</v>
      </c>
      <c r="T14" s="27" t="s">
        <v>387</v>
      </c>
    </row>
    <row r="15" spans="1:20" ht="27" customHeight="1">
      <c r="A15" s="48" t="s">
        <v>103</v>
      </c>
      <c r="B15" s="25" t="s">
        <v>71</v>
      </c>
      <c r="C15" s="25" t="s">
        <v>72</v>
      </c>
      <c r="D15" s="18" t="s">
        <v>89</v>
      </c>
      <c r="E15" s="28" t="s">
        <v>24</v>
      </c>
      <c r="F15" s="39"/>
      <c r="G15" s="40"/>
      <c r="H15" s="33"/>
      <c r="I15" s="15"/>
      <c r="J15" s="15"/>
      <c r="K15" s="6"/>
      <c r="L15" s="40"/>
      <c r="M15" s="33"/>
      <c r="N15" s="5"/>
      <c r="O15" s="15" t="s">
        <v>104</v>
      </c>
      <c r="P15" s="65">
        <v>121.9</v>
      </c>
      <c r="Q15" s="26">
        <v>43479</v>
      </c>
      <c r="R15" s="26">
        <v>43481</v>
      </c>
      <c r="S15" s="65">
        <v>121.9</v>
      </c>
      <c r="T15" s="27" t="s">
        <v>294</v>
      </c>
    </row>
    <row r="16" spans="1:20" ht="27" customHeight="1">
      <c r="A16" s="47" t="s">
        <v>108</v>
      </c>
      <c r="B16" s="25" t="s">
        <v>71</v>
      </c>
      <c r="C16" s="25" t="s">
        <v>72</v>
      </c>
      <c r="D16" s="8" t="s">
        <v>74</v>
      </c>
      <c r="E16" s="28" t="s">
        <v>24</v>
      </c>
      <c r="F16" s="39"/>
      <c r="G16" s="40"/>
      <c r="H16" s="32"/>
      <c r="I16" s="15"/>
      <c r="J16" s="15"/>
      <c r="K16" s="6"/>
      <c r="L16" s="40"/>
      <c r="M16" s="32"/>
      <c r="N16" s="17"/>
      <c r="O16" s="15" t="s">
        <v>75</v>
      </c>
      <c r="P16" s="65">
        <v>325.1</v>
      </c>
      <c r="Q16" s="26">
        <v>43483</v>
      </c>
      <c r="R16" s="26">
        <v>43487</v>
      </c>
      <c r="S16" s="65">
        <v>325.1</v>
      </c>
      <c r="T16" s="27" t="s">
        <v>415</v>
      </c>
    </row>
    <row r="17" spans="1:20" ht="27" customHeight="1">
      <c r="A17" s="47" t="s">
        <v>109</v>
      </c>
      <c r="B17" s="25" t="s">
        <v>71</v>
      </c>
      <c r="C17" s="25" t="s">
        <v>72</v>
      </c>
      <c r="D17" s="8" t="s">
        <v>82</v>
      </c>
      <c r="E17" s="28" t="s">
        <v>27</v>
      </c>
      <c r="F17" s="39"/>
      <c r="G17" s="40"/>
      <c r="H17" s="32"/>
      <c r="I17" s="15"/>
      <c r="J17" s="15"/>
      <c r="K17" s="6"/>
      <c r="L17" s="40"/>
      <c r="M17" s="32"/>
      <c r="N17" s="17"/>
      <c r="O17" s="15" t="s">
        <v>81</v>
      </c>
      <c r="P17" s="65">
        <v>6099.89</v>
      </c>
      <c r="Q17" s="26">
        <v>43486</v>
      </c>
      <c r="R17" s="26">
        <v>43494</v>
      </c>
      <c r="S17" s="65">
        <v>6099.89</v>
      </c>
      <c r="T17" s="29" t="s">
        <v>420</v>
      </c>
    </row>
    <row r="18" spans="1:20" ht="27" customHeight="1">
      <c r="A18" s="47" t="s">
        <v>110</v>
      </c>
      <c r="B18" s="25" t="s">
        <v>71</v>
      </c>
      <c r="C18" s="25" t="s">
        <v>72</v>
      </c>
      <c r="D18" s="18" t="s">
        <v>111</v>
      </c>
      <c r="E18" s="28" t="s">
        <v>24</v>
      </c>
      <c r="F18" s="39"/>
      <c r="G18" s="40"/>
      <c r="H18" s="33"/>
      <c r="I18" s="15"/>
      <c r="J18" s="15"/>
      <c r="K18" s="6"/>
      <c r="L18" s="40"/>
      <c r="M18" s="33"/>
      <c r="N18" s="5"/>
      <c r="O18" s="15" t="s">
        <v>120</v>
      </c>
      <c r="P18" s="65">
        <v>974</v>
      </c>
      <c r="Q18" s="26">
        <v>43487</v>
      </c>
      <c r="R18" s="26">
        <v>43853</v>
      </c>
      <c r="S18" s="65">
        <v>974</v>
      </c>
      <c r="T18" s="27"/>
    </row>
    <row r="19" spans="1:20" ht="27" customHeight="1">
      <c r="A19" s="48" t="s">
        <v>112</v>
      </c>
      <c r="B19" s="25" t="s">
        <v>71</v>
      </c>
      <c r="C19" s="25" t="s">
        <v>72</v>
      </c>
      <c r="D19" s="8" t="s">
        <v>113</v>
      </c>
      <c r="E19" s="28" t="s">
        <v>24</v>
      </c>
      <c r="F19" s="39"/>
      <c r="G19" s="40"/>
      <c r="H19" s="33"/>
      <c r="I19" s="15"/>
      <c r="J19" s="15"/>
      <c r="K19" s="6"/>
      <c r="L19" s="40"/>
      <c r="M19" s="33"/>
      <c r="N19" s="5"/>
      <c r="O19" s="15" t="s">
        <v>114</v>
      </c>
      <c r="P19" s="65">
        <v>200</v>
      </c>
      <c r="Q19" s="26">
        <v>43490</v>
      </c>
      <c r="R19" s="26">
        <v>43490</v>
      </c>
      <c r="S19" s="65">
        <v>200</v>
      </c>
      <c r="T19" s="27"/>
    </row>
    <row r="20" spans="1:20" ht="27" customHeight="1">
      <c r="A20" s="48" t="s">
        <v>115</v>
      </c>
      <c r="B20" s="25" t="s">
        <v>71</v>
      </c>
      <c r="C20" s="25" t="s">
        <v>72</v>
      </c>
      <c r="D20" s="18" t="s">
        <v>116</v>
      </c>
      <c r="E20" s="28" t="s">
        <v>24</v>
      </c>
      <c r="F20" s="39"/>
      <c r="G20" s="40"/>
      <c r="H20" s="33"/>
      <c r="I20" s="15"/>
      <c r="J20" s="15"/>
      <c r="K20" s="6"/>
      <c r="L20" s="40"/>
      <c r="M20" s="33"/>
      <c r="N20" s="5"/>
      <c r="O20" s="15" t="s">
        <v>117</v>
      </c>
      <c r="P20" s="65">
        <v>184.21</v>
      </c>
      <c r="Q20" s="26">
        <v>43490</v>
      </c>
      <c r="R20" s="26">
        <v>43490</v>
      </c>
      <c r="S20" s="65">
        <v>184.21</v>
      </c>
      <c r="T20" s="27"/>
    </row>
    <row r="21" spans="1:19" ht="27" customHeight="1">
      <c r="A21" s="48" t="s">
        <v>118</v>
      </c>
      <c r="B21" s="25" t="s">
        <v>71</v>
      </c>
      <c r="C21" s="25" t="s">
        <v>72</v>
      </c>
      <c r="D21" s="18" t="s">
        <v>122</v>
      </c>
      <c r="E21" s="28" t="s">
        <v>24</v>
      </c>
      <c r="F21" s="39"/>
      <c r="G21" s="40"/>
      <c r="H21" s="33"/>
      <c r="I21" s="15"/>
      <c r="J21" s="15"/>
      <c r="K21" s="6"/>
      <c r="L21" s="40"/>
      <c r="M21" s="33"/>
      <c r="N21" s="5"/>
      <c r="O21" s="15" t="s">
        <v>119</v>
      </c>
      <c r="P21" s="65">
        <v>816</v>
      </c>
      <c r="Q21" s="26">
        <v>43490</v>
      </c>
      <c r="R21" s="26">
        <v>43490</v>
      </c>
      <c r="S21" s="65">
        <v>816</v>
      </c>
    </row>
    <row r="22" spans="1:20" ht="27" customHeight="1">
      <c r="A22" s="48" t="s">
        <v>124</v>
      </c>
      <c r="B22" s="25" t="s">
        <v>71</v>
      </c>
      <c r="C22" s="25" t="s">
        <v>72</v>
      </c>
      <c r="D22" s="18" t="s">
        <v>761</v>
      </c>
      <c r="E22" s="28" t="s">
        <v>24</v>
      </c>
      <c r="F22" s="39"/>
      <c r="G22" s="40"/>
      <c r="H22" s="33"/>
      <c r="I22" s="15"/>
      <c r="J22" s="15"/>
      <c r="K22" s="6"/>
      <c r="L22" s="40"/>
      <c r="M22" s="33"/>
      <c r="N22" s="5"/>
      <c r="O22" s="15" t="s">
        <v>128</v>
      </c>
      <c r="P22" s="65">
        <v>1155.79</v>
      </c>
      <c r="Q22" s="26">
        <v>43493</v>
      </c>
      <c r="R22" s="26">
        <v>43521</v>
      </c>
      <c r="S22" s="65">
        <v>1155.79</v>
      </c>
      <c r="T22" s="27" t="s">
        <v>439</v>
      </c>
    </row>
    <row r="23" spans="1:20" ht="27" customHeight="1">
      <c r="A23" s="48" t="s">
        <v>121</v>
      </c>
      <c r="B23" s="25" t="s">
        <v>71</v>
      </c>
      <c r="C23" s="25" t="s">
        <v>72</v>
      </c>
      <c r="D23" s="18" t="s">
        <v>123</v>
      </c>
      <c r="E23" s="28" t="s">
        <v>24</v>
      </c>
      <c r="F23" s="39"/>
      <c r="G23" s="40"/>
      <c r="H23" s="33"/>
      <c r="I23" s="15"/>
      <c r="J23" s="15"/>
      <c r="K23" s="6"/>
      <c r="L23" s="40"/>
      <c r="M23" s="33"/>
      <c r="N23" s="5"/>
      <c r="O23" s="15" t="s">
        <v>345</v>
      </c>
      <c r="P23" s="65">
        <v>2048.9</v>
      </c>
      <c r="Q23" s="26">
        <v>43493</v>
      </c>
      <c r="R23" s="26">
        <v>43524</v>
      </c>
      <c r="S23" s="65">
        <v>2048.9</v>
      </c>
      <c r="T23" s="27" t="s">
        <v>521</v>
      </c>
    </row>
    <row r="24" spans="1:20" ht="27" customHeight="1">
      <c r="A24" s="48" t="s">
        <v>126</v>
      </c>
      <c r="B24" s="25" t="s">
        <v>71</v>
      </c>
      <c r="C24" s="25" t="s">
        <v>72</v>
      </c>
      <c r="D24" s="18" t="s">
        <v>127</v>
      </c>
      <c r="E24" s="28" t="s">
        <v>24</v>
      </c>
      <c r="F24" s="39"/>
      <c r="G24" s="40"/>
      <c r="H24" s="33"/>
      <c r="I24" s="15"/>
      <c r="J24" s="15"/>
      <c r="K24" s="6"/>
      <c r="L24" s="40"/>
      <c r="M24" s="32"/>
      <c r="N24" s="5"/>
      <c r="O24" s="15" t="s">
        <v>129</v>
      </c>
      <c r="P24" s="65">
        <v>686.65</v>
      </c>
      <c r="Q24" s="26">
        <v>43493</v>
      </c>
      <c r="R24" s="26">
        <v>43493</v>
      </c>
      <c r="S24" s="65">
        <v>686.65</v>
      </c>
      <c r="T24" s="27" t="s">
        <v>130</v>
      </c>
    </row>
    <row r="25" spans="1:20" ht="27" customHeight="1">
      <c r="A25" s="48" t="s">
        <v>131</v>
      </c>
      <c r="B25" s="25" t="s">
        <v>71</v>
      </c>
      <c r="C25" s="25" t="s">
        <v>72</v>
      </c>
      <c r="D25" s="18" t="s">
        <v>132</v>
      </c>
      <c r="E25" s="28" t="s">
        <v>24</v>
      </c>
      <c r="F25" s="39"/>
      <c r="G25" s="40"/>
      <c r="H25" s="33"/>
      <c r="I25" s="15"/>
      <c r="J25" s="15"/>
      <c r="K25" s="6"/>
      <c r="L25" s="40"/>
      <c r="M25" s="33"/>
      <c r="N25" s="5"/>
      <c r="O25" s="15" t="s">
        <v>133</v>
      </c>
      <c r="P25" s="65">
        <v>7702</v>
      </c>
      <c r="Q25" s="26">
        <v>43493</v>
      </c>
      <c r="R25" s="26">
        <v>43493</v>
      </c>
      <c r="S25" s="65">
        <v>7702</v>
      </c>
      <c r="T25" s="27" t="s">
        <v>134</v>
      </c>
    </row>
    <row r="26" spans="1:20" ht="27" customHeight="1">
      <c r="A26" s="48" t="s">
        <v>135</v>
      </c>
      <c r="B26" s="25" t="s">
        <v>71</v>
      </c>
      <c r="C26" s="25" t="s">
        <v>72</v>
      </c>
      <c r="D26" s="18" t="s">
        <v>136</v>
      </c>
      <c r="E26" s="28" t="s">
        <v>24</v>
      </c>
      <c r="F26" s="39"/>
      <c r="G26" s="40"/>
      <c r="H26" s="33"/>
      <c r="I26" s="15"/>
      <c r="J26" s="15"/>
      <c r="K26" s="6"/>
      <c r="L26" s="40"/>
      <c r="M26" s="33"/>
      <c r="N26" s="5"/>
      <c r="O26" s="15" t="s">
        <v>137</v>
      </c>
      <c r="P26" s="65">
        <v>223.3</v>
      </c>
      <c r="Q26" s="26">
        <v>43493</v>
      </c>
      <c r="R26" s="26">
        <v>43493</v>
      </c>
      <c r="S26" s="65">
        <v>223.3</v>
      </c>
      <c r="T26" s="27" t="s">
        <v>138</v>
      </c>
    </row>
    <row r="27" spans="1:20" ht="27" customHeight="1">
      <c r="A27" s="48" t="s">
        <v>139</v>
      </c>
      <c r="B27" s="25" t="s">
        <v>71</v>
      </c>
      <c r="C27" s="25" t="s">
        <v>72</v>
      </c>
      <c r="D27" s="18" t="s">
        <v>140</v>
      </c>
      <c r="E27" s="28" t="s">
        <v>24</v>
      </c>
      <c r="F27" s="39"/>
      <c r="G27" s="40"/>
      <c r="H27" s="33"/>
      <c r="I27" s="15"/>
      <c r="J27" s="15"/>
      <c r="K27" s="6"/>
      <c r="L27" s="40"/>
      <c r="M27" s="33"/>
      <c r="N27" s="5"/>
      <c r="O27" s="15" t="s">
        <v>141</v>
      </c>
      <c r="P27" s="65">
        <v>1314.42</v>
      </c>
      <c r="Q27" s="26">
        <v>43493</v>
      </c>
      <c r="R27" s="26">
        <v>43493</v>
      </c>
      <c r="S27" s="65">
        <v>1314.42</v>
      </c>
      <c r="T27" s="27" t="s">
        <v>142</v>
      </c>
    </row>
    <row r="28" spans="1:20" ht="27" customHeight="1">
      <c r="A28" s="48" t="s">
        <v>143</v>
      </c>
      <c r="B28" s="25" t="s">
        <v>71</v>
      </c>
      <c r="C28" s="25" t="s">
        <v>72</v>
      </c>
      <c r="D28" s="18" t="s">
        <v>144</v>
      </c>
      <c r="E28" s="28" t="s">
        <v>24</v>
      </c>
      <c r="F28" s="39"/>
      <c r="G28" s="40"/>
      <c r="H28" s="33"/>
      <c r="I28" s="15"/>
      <c r="J28" s="5"/>
      <c r="K28" s="6"/>
      <c r="L28" s="40"/>
      <c r="M28" s="33"/>
      <c r="N28" s="5"/>
      <c r="O28" s="5" t="s">
        <v>145</v>
      </c>
      <c r="P28" s="65">
        <v>104.4</v>
      </c>
      <c r="Q28" s="26">
        <v>43493</v>
      </c>
      <c r="R28" s="26">
        <v>43493</v>
      </c>
      <c r="S28" s="65">
        <v>104.4</v>
      </c>
      <c r="T28" s="27" t="s">
        <v>146</v>
      </c>
    </row>
    <row r="29" spans="1:20" ht="27" customHeight="1">
      <c r="A29" s="48" t="s">
        <v>147</v>
      </c>
      <c r="B29" s="25" t="s">
        <v>71</v>
      </c>
      <c r="C29" s="25" t="s">
        <v>72</v>
      </c>
      <c r="D29" s="18" t="s">
        <v>148</v>
      </c>
      <c r="E29" s="28" t="s">
        <v>24</v>
      </c>
      <c r="F29" s="39"/>
      <c r="G29" s="40"/>
      <c r="H29" s="32"/>
      <c r="I29" s="15"/>
      <c r="J29" s="15"/>
      <c r="K29" s="6"/>
      <c r="L29" s="40"/>
      <c r="M29" s="32"/>
      <c r="N29" s="5"/>
      <c r="O29" s="15" t="s">
        <v>149</v>
      </c>
      <c r="P29" s="65">
        <v>39.64</v>
      </c>
      <c r="Q29" s="26">
        <v>43493</v>
      </c>
      <c r="R29" s="26">
        <v>43493</v>
      </c>
      <c r="S29" s="65">
        <v>39.64</v>
      </c>
      <c r="T29" s="27" t="s">
        <v>157</v>
      </c>
    </row>
    <row r="30" spans="1:20" ht="27" customHeight="1">
      <c r="A30" s="48" t="s">
        <v>150</v>
      </c>
      <c r="B30" s="25" t="s">
        <v>71</v>
      </c>
      <c r="C30" s="25" t="s">
        <v>72</v>
      </c>
      <c r="D30" s="18" t="s">
        <v>151</v>
      </c>
      <c r="E30" s="28" t="s">
        <v>24</v>
      </c>
      <c r="F30" s="39"/>
      <c r="G30" s="40"/>
      <c r="H30" s="32"/>
      <c r="I30" s="15"/>
      <c r="J30" s="15"/>
      <c r="K30" s="6"/>
      <c r="L30" s="40"/>
      <c r="M30" s="32"/>
      <c r="N30" s="5"/>
      <c r="O30" s="15" t="s">
        <v>149</v>
      </c>
      <c r="P30" s="65">
        <v>473.13</v>
      </c>
      <c r="Q30" s="26">
        <v>43493</v>
      </c>
      <c r="R30" s="26">
        <v>43493</v>
      </c>
      <c r="S30" s="65">
        <v>473.13</v>
      </c>
      <c r="T30" s="27" t="s">
        <v>152</v>
      </c>
    </row>
    <row r="31" spans="1:20" ht="27" customHeight="1">
      <c r="A31" s="48" t="s">
        <v>153</v>
      </c>
      <c r="B31" s="25" t="s">
        <v>71</v>
      </c>
      <c r="C31" s="25" t="s">
        <v>72</v>
      </c>
      <c r="D31" s="18" t="s">
        <v>154</v>
      </c>
      <c r="E31" s="28" t="s">
        <v>24</v>
      </c>
      <c r="F31" s="39"/>
      <c r="G31" s="40"/>
      <c r="H31" s="31"/>
      <c r="I31" s="15"/>
      <c r="J31" s="15"/>
      <c r="K31" s="6"/>
      <c r="L31" s="40"/>
      <c r="M31" s="31"/>
      <c r="N31" s="5"/>
      <c r="O31" s="15" t="s">
        <v>155</v>
      </c>
      <c r="P31" s="65">
        <v>1542.2</v>
      </c>
      <c r="Q31" s="26">
        <v>43493</v>
      </c>
      <c r="R31" s="26">
        <v>43493</v>
      </c>
      <c r="S31" s="65">
        <v>1542.2</v>
      </c>
      <c r="T31" s="27" t="s">
        <v>156</v>
      </c>
    </row>
    <row r="32" spans="1:20" ht="27" customHeight="1">
      <c r="A32" s="48" t="s">
        <v>158</v>
      </c>
      <c r="B32" s="25" t="s">
        <v>71</v>
      </c>
      <c r="C32" s="25" t="s">
        <v>72</v>
      </c>
      <c r="D32" s="8" t="s">
        <v>82</v>
      </c>
      <c r="E32" s="28" t="s">
        <v>27</v>
      </c>
      <c r="F32" s="39"/>
      <c r="G32" s="40"/>
      <c r="H32" s="32"/>
      <c r="I32" s="15"/>
      <c r="J32" s="15"/>
      <c r="K32" s="6"/>
      <c r="L32" s="40"/>
      <c r="M32" s="32"/>
      <c r="N32" s="5"/>
      <c r="O32" s="15" t="s">
        <v>81</v>
      </c>
      <c r="P32" s="65">
        <v>5081.8</v>
      </c>
      <c r="Q32" s="26">
        <v>43493</v>
      </c>
      <c r="R32" s="26">
        <v>43501</v>
      </c>
      <c r="S32" s="65">
        <v>5081.8</v>
      </c>
      <c r="T32" s="27" t="s">
        <v>421</v>
      </c>
    </row>
    <row r="33" spans="1:20" ht="27" customHeight="1">
      <c r="A33" s="48" t="s">
        <v>159</v>
      </c>
      <c r="B33" s="25" t="s">
        <v>71</v>
      </c>
      <c r="C33" s="25" t="s">
        <v>72</v>
      </c>
      <c r="D33" s="18" t="s">
        <v>160</v>
      </c>
      <c r="E33" s="28" t="s">
        <v>24</v>
      </c>
      <c r="F33" s="39"/>
      <c r="G33" s="40"/>
      <c r="H33" s="33"/>
      <c r="I33" s="15"/>
      <c r="J33" s="15"/>
      <c r="K33" s="6"/>
      <c r="L33" s="40"/>
      <c r="M33" s="33"/>
      <c r="N33" s="5"/>
      <c r="O33" s="15" t="s">
        <v>129</v>
      </c>
      <c r="P33" s="65">
        <v>4212.85</v>
      </c>
      <c r="Q33" s="26">
        <v>43494</v>
      </c>
      <c r="R33" s="26">
        <v>43494</v>
      </c>
      <c r="S33" s="65">
        <v>4212.85</v>
      </c>
      <c r="T33" s="27" t="s">
        <v>161</v>
      </c>
    </row>
    <row r="34" spans="1:20" ht="27" customHeight="1">
      <c r="A34" s="48" t="s">
        <v>162</v>
      </c>
      <c r="B34" s="25" t="s">
        <v>71</v>
      </c>
      <c r="C34" s="25" t="s">
        <v>72</v>
      </c>
      <c r="D34" s="18" t="s">
        <v>127</v>
      </c>
      <c r="E34" s="28" t="s">
        <v>24</v>
      </c>
      <c r="F34" s="39"/>
      <c r="G34" s="40"/>
      <c r="H34" s="25"/>
      <c r="I34" s="15"/>
      <c r="J34" s="15"/>
      <c r="K34" s="6"/>
      <c r="L34" s="40"/>
      <c r="M34" s="25"/>
      <c r="N34" s="5"/>
      <c r="O34" s="15" t="s">
        <v>163</v>
      </c>
      <c r="P34" s="65">
        <v>452.79</v>
      </c>
      <c r="Q34" s="26">
        <v>43494</v>
      </c>
      <c r="R34" s="26">
        <v>43494</v>
      </c>
      <c r="S34" s="65">
        <v>452.79</v>
      </c>
      <c r="T34" s="27" t="s">
        <v>251</v>
      </c>
    </row>
    <row r="35" spans="1:20" ht="27" customHeight="1">
      <c r="A35" s="48" t="s">
        <v>164</v>
      </c>
      <c r="B35" s="25" t="s">
        <v>71</v>
      </c>
      <c r="C35" s="25" t="s">
        <v>72</v>
      </c>
      <c r="D35" s="18" t="s">
        <v>127</v>
      </c>
      <c r="E35" s="28" t="s">
        <v>24</v>
      </c>
      <c r="F35" s="39"/>
      <c r="G35" s="40"/>
      <c r="H35" s="33"/>
      <c r="I35" s="15"/>
      <c r="J35" s="15"/>
      <c r="K35" s="6"/>
      <c r="L35" s="40"/>
      <c r="M35" s="33"/>
      <c r="N35" s="5"/>
      <c r="O35" s="15" t="s">
        <v>165</v>
      </c>
      <c r="P35" s="65">
        <v>155.1</v>
      </c>
      <c r="Q35" s="26">
        <v>43494</v>
      </c>
      <c r="R35" s="26">
        <v>43494</v>
      </c>
      <c r="S35" s="65">
        <v>155.1</v>
      </c>
      <c r="T35" s="27" t="s">
        <v>166</v>
      </c>
    </row>
    <row r="36" spans="1:20" ht="27" customHeight="1">
      <c r="A36" s="48" t="s">
        <v>167</v>
      </c>
      <c r="B36" s="25" t="s">
        <v>71</v>
      </c>
      <c r="C36" s="25" t="s">
        <v>72</v>
      </c>
      <c r="D36" s="18" t="s">
        <v>168</v>
      </c>
      <c r="E36" s="28" t="s">
        <v>24</v>
      </c>
      <c r="F36" s="39"/>
      <c r="G36" s="40"/>
      <c r="H36" s="33"/>
      <c r="I36" s="15"/>
      <c r="J36" s="15"/>
      <c r="K36" s="6"/>
      <c r="L36" s="40"/>
      <c r="M36" s="33"/>
      <c r="N36" s="5"/>
      <c r="O36" s="15" t="s">
        <v>169</v>
      </c>
      <c r="P36" s="65">
        <v>412.29</v>
      </c>
      <c r="Q36" s="26">
        <v>43494</v>
      </c>
      <c r="R36" s="26">
        <v>43494</v>
      </c>
      <c r="S36" s="65">
        <v>412.29</v>
      </c>
      <c r="T36" s="27" t="s">
        <v>170</v>
      </c>
    </row>
    <row r="37" spans="1:20" ht="27" customHeight="1">
      <c r="A37" s="48" t="s">
        <v>171</v>
      </c>
      <c r="B37" s="25" t="s">
        <v>71</v>
      </c>
      <c r="C37" s="25" t="s">
        <v>72</v>
      </c>
      <c r="D37" s="18" t="s">
        <v>82</v>
      </c>
      <c r="E37" s="28" t="s">
        <v>27</v>
      </c>
      <c r="F37" s="39"/>
      <c r="G37" s="40"/>
      <c r="H37" s="33"/>
      <c r="I37" s="15"/>
      <c r="J37" s="15"/>
      <c r="K37" s="6"/>
      <c r="L37" s="40"/>
      <c r="M37" s="33"/>
      <c r="N37" s="5"/>
      <c r="O37" s="15" t="s">
        <v>86</v>
      </c>
      <c r="P37" s="65">
        <v>22337.28</v>
      </c>
      <c r="Q37" s="26">
        <v>43494</v>
      </c>
      <c r="R37" s="26"/>
      <c r="S37" s="65">
        <v>22337.28</v>
      </c>
      <c r="T37" s="27" t="s">
        <v>172</v>
      </c>
    </row>
    <row r="38" spans="1:20" ht="27" customHeight="1">
      <c r="A38" s="48" t="s">
        <v>173</v>
      </c>
      <c r="B38" s="25" t="s">
        <v>71</v>
      </c>
      <c r="C38" s="25" t="s">
        <v>72</v>
      </c>
      <c r="D38" s="18" t="s">
        <v>77</v>
      </c>
      <c r="E38" s="28" t="s">
        <v>24</v>
      </c>
      <c r="F38" s="39"/>
      <c r="G38" s="40"/>
      <c r="H38" s="33"/>
      <c r="I38" s="15"/>
      <c r="J38" s="15"/>
      <c r="K38" s="6"/>
      <c r="L38" s="40"/>
      <c r="M38" s="33"/>
      <c r="N38" s="5"/>
      <c r="O38" s="15" t="s">
        <v>78</v>
      </c>
      <c r="P38" s="65">
        <v>452.9</v>
      </c>
      <c r="Q38" s="26">
        <v>43494</v>
      </c>
      <c r="R38" s="26">
        <v>43494</v>
      </c>
      <c r="S38" s="65">
        <v>452.9</v>
      </c>
      <c r="T38" s="27" t="s">
        <v>174</v>
      </c>
    </row>
    <row r="39" spans="1:20" ht="27" customHeight="1">
      <c r="A39" s="48" t="s">
        <v>175</v>
      </c>
      <c r="B39" s="25" t="s">
        <v>71</v>
      </c>
      <c r="C39" s="25" t="s">
        <v>72</v>
      </c>
      <c r="D39" s="18" t="s">
        <v>140</v>
      </c>
      <c r="E39" s="28" t="s">
        <v>24</v>
      </c>
      <c r="F39" s="39"/>
      <c r="G39" s="40"/>
      <c r="H39" s="33"/>
      <c r="I39" s="15"/>
      <c r="J39" s="15"/>
      <c r="K39" s="6"/>
      <c r="L39" s="40"/>
      <c r="M39" s="33"/>
      <c r="N39" s="5"/>
      <c r="O39" s="15" t="s">
        <v>176</v>
      </c>
      <c r="P39" s="65">
        <v>10140</v>
      </c>
      <c r="Q39" s="26">
        <v>43494</v>
      </c>
      <c r="R39" s="26">
        <v>43494</v>
      </c>
      <c r="S39" s="65">
        <v>10140</v>
      </c>
      <c r="T39" s="27" t="s">
        <v>177</v>
      </c>
    </row>
    <row r="40" spans="1:20" ht="27" customHeight="1">
      <c r="A40" s="48" t="s">
        <v>178</v>
      </c>
      <c r="B40" s="25" t="s">
        <v>71</v>
      </c>
      <c r="C40" s="25" t="s">
        <v>72</v>
      </c>
      <c r="D40" s="18" t="s">
        <v>179</v>
      </c>
      <c r="E40" s="28" t="s">
        <v>24</v>
      </c>
      <c r="F40" s="39"/>
      <c r="G40" s="40"/>
      <c r="H40" s="33"/>
      <c r="I40" s="15"/>
      <c r="J40" s="15"/>
      <c r="K40" s="6"/>
      <c r="L40" s="40"/>
      <c r="M40" s="33"/>
      <c r="N40" s="5"/>
      <c r="O40" s="15" t="s">
        <v>180</v>
      </c>
      <c r="P40" s="65">
        <v>4609.2</v>
      </c>
      <c r="Q40" s="26">
        <v>43495</v>
      </c>
      <c r="R40" s="26">
        <v>43495</v>
      </c>
      <c r="S40" s="65">
        <v>4609.2</v>
      </c>
      <c r="T40" s="27"/>
    </row>
    <row r="41" spans="1:19" ht="27" customHeight="1">
      <c r="A41" s="48" t="s">
        <v>181</v>
      </c>
      <c r="B41" s="25" t="s">
        <v>71</v>
      </c>
      <c r="C41" s="25" t="s">
        <v>72</v>
      </c>
      <c r="D41" s="18" t="s">
        <v>179</v>
      </c>
      <c r="E41" s="28" t="s">
        <v>24</v>
      </c>
      <c r="F41" s="39"/>
      <c r="G41" s="40"/>
      <c r="H41" s="25"/>
      <c r="I41" s="15"/>
      <c r="J41" s="15"/>
      <c r="K41" s="6"/>
      <c r="L41" s="40"/>
      <c r="M41" s="25"/>
      <c r="N41" s="5"/>
      <c r="O41" s="15" t="s">
        <v>182</v>
      </c>
      <c r="P41" s="65">
        <v>4485</v>
      </c>
      <c r="Q41" s="26">
        <v>43495</v>
      </c>
      <c r="R41" s="26">
        <v>43495</v>
      </c>
      <c r="S41" s="65">
        <v>4485</v>
      </c>
    </row>
    <row r="42" spans="1:20" ht="27" customHeight="1">
      <c r="A42" s="48" t="s">
        <v>183</v>
      </c>
      <c r="B42" s="25" t="s">
        <v>71</v>
      </c>
      <c r="C42" s="25" t="s">
        <v>72</v>
      </c>
      <c r="D42" s="18" t="s">
        <v>184</v>
      </c>
      <c r="E42" s="28" t="s">
        <v>24</v>
      </c>
      <c r="F42" s="39"/>
      <c r="G42" s="40"/>
      <c r="H42" s="33"/>
      <c r="I42" s="15"/>
      <c r="J42" s="15"/>
      <c r="K42" s="6"/>
      <c r="L42" s="40"/>
      <c r="M42" s="33"/>
      <c r="N42" s="15"/>
      <c r="O42" s="15" t="s">
        <v>185</v>
      </c>
      <c r="P42" s="65">
        <v>600</v>
      </c>
      <c r="Q42" s="26">
        <v>43495</v>
      </c>
      <c r="R42" s="26">
        <v>43495</v>
      </c>
      <c r="S42" s="65">
        <v>600</v>
      </c>
      <c r="T42" s="27"/>
    </row>
    <row r="43" spans="1:19" ht="27" customHeight="1">
      <c r="A43" s="48" t="s">
        <v>186</v>
      </c>
      <c r="B43" s="25" t="s">
        <v>71</v>
      </c>
      <c r="C43" s="25" t="s">
        <v>72</v>
      </c>
      <c r="D43" s="8" t="s">
        <v>92</v>
      </c>
      <c r="E43" s="28" t="s">
        <v>24</v>
      </c>
      <c r="F43" s="39"/>
      <c r="G43" s="40"/>
      <c r="H43" s="31"/>
      <c r="I43" s="15"/>
      <c r="J43" s="15"/>
      <c r="K43" s="6"/>
      <c r="L43" s="40"/>
      <c r="M43" s="31"/>
      <c r="N43" s="5"/>
      <c r="O43" s="15" t="s">
        <v>520</v>
      </c>
      <c r="P43" s="65">
        <v>1320.2</v>
      </c>
      <c r="Q43" s="26">
        <v>43497</v>
      </c>
      <c r="R43" s="26"/>
      <c r="S43" s="65">
        <v>1320.2</v>
      </c>
    </row>
    <row r="44" spans="1:20" ht="27" customHeight="1">
      <c r="A44" s="48" t="s">
        <v>191</v>
      </c>
      <c r="B44" s="25" t="s">
        <v>71</v>
      </c>
      <c r="C44" s="25" t="s">
        <v>72</v>
      </c>
      <c r="D44" s="18" t="s">
        <v>192</v>
      </c>
      <c r="E44" s="28" t="s">
        <v>24</v>
      </c>
      <c r="F44" s="39"/>
      <c r="G44" s="40"/>
      <c r="H44" s="33"/>
      <c r="I44" s="15"/>
      <c r="J44" s="15"/>
      <c r="K44" s="6"/>
      <c r="L44" s="40"/>
      <c r="M44" s="33"/>
      <c r="N44" s="5"/>
      <c r="O44" s="15" t="s">
        <v>193</v>
      </c>
      <c r="P44" s="65">
        <v>326</v>
      </c>
      <c r="Q44" s="26">
        <v>43500</v>
      </c>
      <c r="R44" s="26">
        <v>43506</v>
      </c>
      <c r="S44" s="65">
        <v>326</v>
      </c>
      <c r="T44" s="27" t="s">
        <v>412</v>
      </c>
    </row>
    <row r="45" spans="1:20" ht="27" customHeight="1">
      <c r="A45" s="48" t="s">
        <v>384</v>
      </c>
      <c r="B45" s="25" t="s">
        <v>71</v>
      </c>
      <c r="C45" s="25" t="s">
        <v>72</v>
      </c>
      <c r="D45" s="8" t="s">
        <v>190</v>
      </c>
      <c r="E45" s="28" t="s">
        <v>24</v>
      </c>
      <c r="F45" s="39"/>
      <c r="G45" s="40"/>
      <c r="H45" s="31"/>
      <c r="I45" s="15"/>
      <c r="J45" s="15"/>
      <c r="K45" s="6"/>
      <c r="L45" s="40"/>
      <c r="M45" s="31"/>
      <c r="N45" s="5"/>
      <c r="O45" s="15" t="s">
        <v>137</v>
      </c>
      <c r="P45" s="65">
        <v>568</v>
      </c>
      <c r="Q45" s="26">
        <v>43500</v>
      </c>
      <c r="R45" s="26">
        <v>43506</v>
      </c>
      <c r="S45" s="65">
        <v>568</v>
      </c>
      <c r="T45" s="27" t="s">
        <v>385</v>
      </c>
    </row>
    <row r="46" spans="1:24" ht="27" customHeight="1">
      <c r="A46" s="48" t="s">
        <v>187</v>
      </c>
      <c r="B46" s="25" t="s">
        <v>71</v>
      </c>
      <c r="C46" s="25" t="s">
        <v>72</v>
      </c>
      <c r="D46" s="8" t="s">
        <v>188</v>
      </c>
      <c r="E46" s="28" t="s">
        <v>24</v>
      </c>
      <c r="F46" s="39"/>
      <c r="G46" s="40"/>
      <c r="H46" s="31"/>
      <c r="I46" s="15"/>
      <c r="J46" s="15"/>
      <c r="K46" s="6"/>
      <c r="L46" s="40"/>
      <c r="M46" s="31"/>
      <c r="N46" s="5"/>
      <c r="O46" s="15" t="s">
        <v>189</v>
      </c>
      <c r="P46" s="65">
        <v>150</v>
      </c>
      <c r="Q46" s="26">
        <v>43500</v>
      </c>
      <c r="R46" s="26">
        <v>43506</v>
      </c>
      <c r="S46" s="65">
        <v>150</v>
      </c>
      <c r="T46" s="29" t="s">
        <v>688</v>
      </c>
      <c r="X46" s="29"/>
    </row>
    <row r="47" spans="1:20" ht="27" customHeight="1">
      <c r="A47" s="48" t="s">
        <v>194</v>
      </c>
      <c r="B47" s="25" t="s">
        <v>71</v>
      </c>
      <c r="C47" s="25" t="s">
        <v>72</v>
      </c>
      <c r="D47" s="18" t="s">
        <v>92</v>
      </c>
      <c r="E47" s="28" t="s">
        <v>24</v>
      </c>
      <c r="F47" s="39"/>
      <c r="G47" s="40"/>
      <c r="H47" s="33"/>
      <c r="I47" s="15"/>
      <c r="J47" s="15"/>
      <c r="K47" s="6"/>
      <c r="L47" s="40"/>
      <c r="M47" s="33"/>
      <c r="N47" s="5"/>
      <c r="O47" s="15" t="s">
        <v>341</v>
      </c>
      <c r="P47" s="30">
        <v>4835</v>
      </c>
      <c r="Q47" s="26">
        <v>43500</v>
      </c>
      <c r="R47" s="26">
        <v>43865</v>
      </c>
      <c r="S47" s="66"/>
      <c r="T47" s="27"/>
    </row>
    <row r="48" spans="1:20" ht="27" customHeight="1">
      <c r="A48" s="48" t="s">
        <v>195</v>
      </c>
      <c r="B48" s="25" t="s">
        <v>71</v>
      </c>
      <c r="C48" s="25" t="s">
        <v>72</v>
      </c>
      <c r="D48" s="18" t="s">
        <v>82</v>
      </c>
      <c r="E48" s="28" t="s">
        <v>27</v>
      </c>
      <c r="F48" s="39"/>
      <c r="G48" s="40"/>
      <c r="H48" s="25"/>
      <c r="I48" s="15"/>
      <c r="J48" s="15"/>
      <c r="K48" s="6"/>
      <c r="L48" s="40"/>
      <c r="M48" s="25"/>
      <c r="N48" s="5"/>
      <c r="O48" s="15" t="s">
        <v>81</v>
      </c>
      <c r="P48" s="65">
        <v>6226.44</v>
      </c>
      <c r="Q48" s="26">
        <v>43500</v>
      </c>
      <c r="R48" s="26">
        <v>43508</v>
      </c>
      <c r="S48" s="65">
        <v>6226.44</v>
      </c>
      <c r="T48" s="29" t="s">
        <v>329</v>
      </c>
    </row>
    <row r="49" spans="1:19" ht="27" customHeight="1">
      <c r="A49" s="48" t="s">
        <v>196</v>
      </c>
      <c r="B49" s="25" t="s">
        <v>71</v>
      </c>
      <c r="C49" s="25" t="s">
        <v>72</v>
      </c>
      <c r="D49" s="18" t="s">
        <v>197</v>
      </c>
      <c r="E49" s="28" t="s">
        <v>24</v>
      </c>
      <c r="F49" s="39"/>
      <c r="G49" s="40"/>
      <c r="H49" s="25"/>
      <c r="I49" s="15"/>
      <c r="J49" s="15"/>
      <c r="K49" s="6"/>
      <c r="L49" s="40"/>
      <c r="M49" s="25"/>
      <c r="N49" s="5"/>
      <c r="O49" s="15" t="s">
        <v>198</v>
      </c>
      <c r="P49" s="65">
        <v>26780</v>
      </c>
      <c r="Q49" s="26">
        <v>43503</v>
      </c>
      <c r="R49" s="26">
        <v>43830</v>
      </c>
      <c r="S49" s="65">
        <v>26779.4</v>
      </c>
    </row>
    <row r="50" spans="1:20" ht="27" customHeight="1">
      <c r="A50" s="48" t="s">
        <v>199</v>
      </c>
      <c r="B50" s="25" t="s">
        <v>71</v>
      </c>
      <c r="C50" s="25" t="s">
        <v>72</v>
      </c>
      <c r="D50" s="18" t="s">
        <v>192</v>
      </c>
      <c r="E50" s="28" t="s">
        <v>24</v>
      </c>
      <c r="F50" s="39"/>
      <c r="G50" s="40"/>
      <c r="H50" s="33"/>
      <c r="I50" s="15"/>
      <c r="J50" s="15"/>
      <c r="K50" s="6"/>
      <c r="L50" s="40"/>
      <c r="M50" s="33"/>
      <c r="N50" s="5"/>
      <c r="O50" s="5" t="s">
        <v>193</v>
      </c>
      <c r="P50" s="65">
        <v>326</v>
      </c>
      <c r="Q50" s="26">
        <v>43504</v>
      </c>
      <c r="R50" s="26">
        <v>43508</v>
      </c>
      <c r="S50" s="65">
        <v>326</v>
      </c>
      <c r="T50" s="27" t="s">
        <v>413</v>
      </c>
    </row>
    <row r="51" spans="1:20" ht="27" customHeight="1">
      <c r="A51" s="48" t="s">
        <v>200</v>
      </c>
      <c r="B51" s="25" t="s">
        <v>71</v>
      </c>
      <c r="C51" s="25" t="s">
        <v>72</v>
      </c>
      <c r="D51" s="18" t="s">
        <v>202</v>
      </c>
      <c r="E51" s="28" t="s">
        <v>24</v>
      </c>
      <c r="F51" s="39"/>
      <c r="G51" s="40"/>
      <c r="H51" s="33"/>
      <c r="I51" s="15"/>
      <c r="J51" s="15"/>
      <c r="K51" s="6"/>
      <c r="L51" s="40"/>
      <c r="M51" s="33"/>
      <c r="N51" s="5"/>
      <c r="O51" s="5" t="s">
        <v>201</v>
      </c>
      <c r="P51" s="65">
        <v>105</v>
      </c>
      <c r="Q51" s="26" t="s">
        <v>203</v>
      </c>
      <c r="R51" s="26">
        <v>43508</v>
      </c>
      <c r="S51" s="65">
        <v>105</v>
      </c>
      <c r="T51" s="27"/>
    </row>
    <row r="52" spans="1:19" ht="27" customHeight="1">
      <c r="A52" s="48" t="s">
        <v>204</v>
      </c>
      <c r="B52" s="25" t="s">
        <v>71</v>
      </c>
      <c r="C52" s="25" t="s">
        <v>72</v>
      </c>
      <c r="D52" s="18" t="s">
        <v>205</v>
      </c>
      <c r="E52" s="28" t="s">
        <v>24</v>
      </c>
      <c r="F52" s="39"/>
      <c r="G52" s="40"/>
      <c r="H52" s="33"/>
      <c r="I52" s="15"/>
      <c r="J52" s="15"/>
      <c r="K52" s="6"/>
      <c r="L52" s="40"/>
      <c r="M52" s="33" t="s">
        <v>374</v>
      </c>
      <c r="N52" s="15"/>
      <c r="O52" s="15" t="s">
        <v>756</v>
      </c>
      <c r="P52" s="65">
        <v>185</v>
      </c>
      <c r="Q52" s="26" t="s">
        <v>203</v>
      </c>
      <c r="R52" s="26">
        <v>43508</v>
      </c>
      <c r="S52" s="65">
        <v>185</v>
      </c>
    </row>
    <row r="53" spans="1:20" ht="27" customHeight="1">
      <c r="A53" s="48" t="s">
        <v>206</v>
      </c>
      <c r="B53" s="25" t="s">
        <v>71</v>
      </c>
      <c r="C53" s="25" t="s">
        <v>72</v>
      </c>
      <c r="D53" s="18" t="s">
        <v>207</v>
      </c>
      <c r="E53" s="28" t="s">
        <v>24</v>
      </c>
      <c r="F53" s="39"/>
      <c r="G53" s="40"/>
      <c r="H53" s="33"/>
      <c r="I53" s="15"/>
      <c r="J53" s="15"/>
      <c r="K53" s="6"/>
      <c r="L53" s="40"/>
      <c r="M53" s="33"/>
      <c r="N53" s="5"/>
      <c r="O53" s="15" t="s">
        <v>344</v>
      </c>
      <c r="P53" s="65">
        <v>4500</v>
      </c>
      <c r="Q53" s="26">
        <v>43507</v>
      </c>
      <c r="R53" s="26">
        <v>43516</v>
      </c>
      <c r="S53" s="65">
        <v>4500</v>
      </c>
      <c r="T53" s="27"/>
    </row>
    <row r="54" spans="1:20" ht="27" customHeight="1">
      <c r="A54" s="48" t="s">
        <v>208</v>
      </c>
      <c r="B54" s="25" t="s">
        <v>71</v>
      </c>
      <c r="C54" s="25" t="s">
        <v>72</v>
      </c>
      <c r="D54" s="18" t="s">
        <v>82</v>
      </c>
      <c r="E54" s="28" t="s">
        <v>27</v>
      </c>
      <c r="F54" s="39"/>
      <c r="G54" s="40"/>
      <c r="H54" s="25"/>
      <c r="I54" s="15"/>
      <c r="J54" s="15"/>
      <c r="K54" s="6"/>
      <c r="L54" s="40"/>
      <c r="M54" s="25"/>
      <c r="N54" s="5"/>
      <c r="O54" s="15" t="s">
        <v>81</v>
      </c>
      <c r="P54" s="65">
        <v>6750.13</v>
      </c>
      <c r="Q54" s="26">
        <v>43507</v>
      </c>
      <c r="R54" s="26">
        <v>43515</v>
      </c>
      <c r="S54" s="65">
        <v>6750.13</v>
      </c>
      <c r="T54" s="29" t="s">
        <v>422</v>
      </c>
    </row>
    <row r="55" spans="1:20" ht="27" customHeight="1">
      <c r="A55" s="48" t="s">
        <v>425</v>
      </c>
      <c r="B55" s="25"/>
      <c r="C55" s="25"/>
      <c r="D55" s="18" t="s">
        <v>95</v>
      </c>
      <c r="E55" s="28" t="s">
        <v>24</v>
      </c>
      <c r="F55" s="67"/>
      <c r="G55" s="68"/>
      <c r="H55" s="69"/>
      <c r="I55" s="50"/>
      <c r="J55" s="50"/>
      <c r="K55" s="70"/>
      <c r="L55" s="68"/>
      <c r="M55" s="54"/>
      <c r="N55" s="62"/>
      <c r="O55" s="60" t="s">
        <v>96</v>
      </c>
      <c r="P55" s="65">
        <v>380</v>
      </c>
      <c r="Q55" s="64">
        <v>43508</v>
      </c>
      <c r="R55" s="64">
        <v>43508</v>
      </c>
      <c r="S55" s="65">
        <v>380</v>
      </c>
      <c r="T55" s="29" t="s">
        <v>436</v>
      </c>
    </row>
    <row r="56" spans="1:20" ht="27" customHeight="1">
      <c r="A56" s="48" t="s">
        <v>210</v>
      </c>
      <c r="B56" s="25" t="s">
        <v>71</v>
      </c>
      <c r="C56" s="25" t="s">
        <v>72</v>
      </c>
      <c r="D56" s="18" t="s">
        <v>212</v>
      </c>
      <c r="E56" s="28" t="s">
        <v>24</v>
      </c>
      <c r="F56" s="39"/>
      <c r="G56" s="40"/>
      <c r="H56" s="33"/>
      <c r="I56" s="15"/>
      <c r="J56" s="15"/>
      <c r="K56" s="6"/>
      <c r="L56" s="40"/>
      <c r="M56" s="33"/>
      <c r="N56" s="15"/>
      <c r="O56" s="15" t="s">
        <v>211</v>
      </c>
      <c r="P56" s="65">
        <v>1300</v>
      </c>
      <c r="Q56" s="26">
        <v>43514</v>
      </c>
      <c r="R56" s="26">
        <v>43520</v>
      </c>
      <c r="S56" s="65">
        <v>1300</v>
      </c>
      <c r="T56" s="27"/>
    </row>
    <row r="57" spans="1:20" ht="27" customHeight="1">
      <c r="A57" s="47" t="s">
        <v>209</v>
      </c>
      <c r="B57" s="25" t="s">
        <v>71</v>
      </c>
      <c r="C57" s="25" t="s">
        <v>72</v>
      </c>
      <c r="D57" s="8" t="s">
        <v>82</v>
      </c>
      <c r="E57" s="28" t="s">
        <v>27</v>
      </c>
      <c r="F57" s="39"/>
      <c r="G57" s="40"/>
      <c r="H57" s="32"/>
      <c r="I57" s="15"/>
      <c r="J57" s="15"/>
      <c r="K57" s="6"/>
      <c r="L57" s="40"/>
      <c r="M57" s="32"/>
      <c r="N57" s="17"/>
      <c r="O57" s="15" t="s">
        <v>81</v>
      </c>
      <c r="P57" s="65">
        <v>5758.63</v>
      </c>
      <c r="Q57" s="26">
        <v>43514</v>
      </c>
      <c r="R57" s="26">
        <v>43521</v>
      </c>
      <c r="S57" s="65">
        <v>5758.63</v>
      </c>
      <c r="T57" s="27" t="s">
        <v>423</v>
      </c>
    </row>
    <row r="58" spans="1:20" ht="27" customHeight="1">
      <c r="A58" s="48" t="s">
        <v>215</v>
      </c>
      <c r="B58" s="25" t="s">
        <v>71</v>
      </c>
      <c r="C58" s="25" t="s">
        <v>72</v>
      </c>
      <c r="D58" s="18" t="s">
        <v>216</v>
      </c>
      <c r="E58" s="28" t="s">
        <v>24</v>
      </c>
      <c r="F58" s="39"/>
      <c r="G58" s="40"/>
      <c r="H58" s="33"/>
      <c r="I58" s="15"/>
      <c r="J58" s="15"/>
      <c r="K58" s="6"/>
      <c r="L58" s="40"/>
      <c r="M58" s="33"/>
      <c r="N58" s="15"/>
      <c r="O58" s="15" t="s">
        <v>340</v>
      </c>
      <c r="P58" s="65">
        <v>1489.55</v>
      </c>
      <c r="Q58" s="26">
        <v>43515</v>
      </c>
      <c r="R58" s="26">
        <v>43521</v>
      </c>
      <c r="S58" s="65">
        <v>1489.55</v>
      </c>
      <c r="T58" s="27" t="s">
        <v>410</v>
      </c>
    </row>
    <row r="59" spans="1:20" ht="27" customHeight="1">
      <c r="A59" s="48" t="s">
        <v>213</v>
      </c>
      <c r="B59" s="25" t="s">
        <v>71</v>
      </c>
      <c r="C59" s="25" t="s">
        <v>72</v>
      </c>
      <c r="D59" s="18" t="s">
        <v>214</v>
      </c>
      <c r="E59" s="28" t="s">
        <v>24</v>
      </c>
      <c r="F59" s="39"/>
      <c r="G59" s="40"/>
      <c r="H59" s="31"/>
      <c r="I59" s="15"/>
      <c r="J59" s="15"/>
      <c r="K59" s="6"/>
      <c r="L59" s="40"/>
      <c r="M59" s="31"/>
      <c r="N59" s="15"/>
      <c r="O59" s="15" t="s">
        <v>155</v>
      </c>
      <c r="P59" s="65">
        <v>1696</v>
      </c>
      <c r="Q59" s="26">
        <v>43515</v>
      </c>
      <c r="R59" s="26">
        <v>43520</v>
      </c>
      <c r="S59" s="65">
        <v>1696</v>
      </c>
      <c r="T59" s="27" t="s">
        <v>624</v>
      </c>
    </row>
    <row r="60" spans="1:20" ht="27" customHeight="1">
      <c r="A60" s="48" t="s">
        <v>217</v>
      </c>
      <c r="B60" s="25" t="s">
        <v>71</v>
      </c>
      <c r="C60" s="25" t="s">
        <v>72</v>
      </c>
      <c r="D60" s="18" t="s">
        <v>218</v>
      </c>
      <c r="E60" s="28" t="s">
        <v>24</v>
      </c>
      <c r="F60" s="39"/>
      <c r="G60" s="40"/>
      <c r="H60" s="31"/>
      <c r="I60" s="15"/>
      <c r="J60" s="15"/>
      <c r="K60" s="6"/>
      <c r="L60" s="40"/>
      <c r="M60" s="31"/>
      <c r="N60" s="5"/>
      <c r="O60" s="15" t="s">
        <v>219</v>
      </c>
      <c r="P60" s="65">
        <v>1800</v>
      </c>
      <c r="Q60" s="26">
        <v>43515</v>
      </c>
      <c r="R60" s="26">
        <v>43515</v>
      </c>
      <c r="S60" s="65">
        <v>1800</v>
      </c>
      <c r="T60" s="27"/>
    </row>
    <row r="61" spans="1:20" ht="27" customHeight="1">
      <c r="A61" s="48" t="s">
        <v>220</v>
      </c>
      <c r="B61" s="25" t="s">
        <v>71</v>
      </c>
      <c r="C61" s="25" t="s">
        <v>72</v>
      </c>
      <c r="D61" s="18" t="s">
        <v>221</v>
      </c>
      <c r="E61" s="28" t="s">
        <v>24</v>
      </c>
      <c r="F61" s="39"/>
      <c r="G61" s="40"/>
      <c r="H61" s="33"/>
      <c r="I61" s="15"/>
      <c r="J61" s="15"/>
      <c r="K61" s="6"/>
      <c r="L61" s="40"/>
      <c r="M61" s="33"/>
      <c r="N61" s="5"/>
      <c r="O61" s="62" t="s">
        <v>368</v>
      </c>
      <c r="P61" s="65">
        <v>800</v>
      </c>
      <c r="Q61" s="26">
        <v>43518</v>
      </c>
      <c r="R61" s="26">
        <v>43524</v>
      </c>
      <c r="S61" s="65">
        <v>800</v>
      </c>
      <c r="T61" s="27" t="s">
        <v>409</v>
      </c>
    </row>
    <row r="62" spans="1:20" ht="27" customHeight="1">
      <c r="A62" s="48" t="s">
        <v>222</v>
      </c>
      <c r="B62" s="25" t="s">
        <v>71</v>
      </c>
      <c r="C62" s="25" t="s">
        <v>72</v>
      </c>
      <c r="D62" s="18" t="s">
        <v>223</v>
      </c>
      <c r="E62" s="28" t="s">
        <v>24</v>
      </c>
      <c r="F62" s="39"/>
      <c r="G62" s="40"/>
      <c r="H62" s="25"/>
      <c r="I62" s="15"/>
      <c r="J62" s="15"/>
      <c r="K62" s="6"/>
      <c r="L62" s="40"/>
      <c r="M62" s="25"/>
      <c r="N62" s="5"/>
      <c r="O62" s="15" t="s">
        <v>224</v>
      </c>
      <c r="P62" s="65">
        <v>1500</v>
      </c>
      <c r="Q62" s="26">
        <v>43487</v>
      </c>
      <c r="R62" s="26">
        <v>43525</v>
      </c>
      <c r="S62" s="65">
        <v>1500</v>
      </c>
      <c r="T62" s="27" t="s">
        <v>588</v>
      </c>
    </row>
    <row r="63" spans="1:20" ht="27" customHeight="1">
      <c r="A63" s="48" t="s">
        <v>225</v>
      </c>
      <c r="B63" s="25" t="s">
        <v>71</v>
      </c>
      <c r="C63" s="25" t="s">
        <v>72</v>
      </c>
      <c r="D63" s="18" t="s">
        <v>226</v>
      </c>
      <c r="E63" s="28" t="s">
        <v>24</v>
      </c>
      <c r="F63" s="39"/>
      <c r="G63" s="40"/>
      <c r="H63" s="25"/>
      <c r="I63" s="15"/>
      <c r="J63" s="15"/>
      <c r="K63" s="6"/>
      <c r="L63" s="40"/>
      <c r="M63" s="25"/>
      <c r="N63" s="5"/>
      <c r="O63" s="15" t="s">
        <v>104</v>
      </c>
      <c r="P63" s="65">
        <v>180.8</v>
      </c>
      <c r="Q63" s="26">
        <v>43518</v>
      </c>
      <c r="R63" s="26">
        <v>43524</v>
      </c>
      <c r="S63" s="65">
        <v>180.8</v>
      </c>
      <c r="T63" s="29" t="s">
        <v>433</v>
      </c>
    </row>
    <row r="64" spans="1:20" ht="27" customHeight="1">
      <c r="A64" s="48" t="s">
        <v>227</v>
      </c>
      <c r="B64" s="25" t="s">
        <v>71</v>
      </c>
      <c r="C64" s="25" t="s">
        <v>72</v>
      </c>
      <c r="D64" s="18" t="s">
        <v>228</v>
      </c>
      <c r="E64" s="28" t="s">
        <v>24</v>
      </c>
      <c r="F64" s="39"/>
      <c r="G64" s="40"/>
      <c r="H64" s="33"/>
      <c r="I64" s="15"/>
      <c r="J64" s="15"/>
      <c r="K64" s="6"/>
      <c r="L64" s="40"/>
      <c r="M64" s="33"/>
      <c r="N64" s="5"/>
      <c r="O64" s="15" t="s">
        <v>137</v>
      </c>
      <c r="P64" s="65">
        <v>590</v>
      </c>
      <c r="Q64" s="26">
        <v>43518</v>
      </c>
      <c r="R64" s="26">
        <v>43524</v>
      </c>
      <c r="S64" s="65">
        <v>590</v>
      </c>
      <c r="T64" s="27" t="s">
        <v>386</v>
      </c>
    </row>
    <row r="65" spans="1:20" ht="27" customHeight="1">
      <c r="A65" s="48" t="s">
        <v>229</v>
      </c>
      <c r="B65" s="25" t="s">
        <v>71</v>
      </c>
      <c r="C65" s="25" t="s">
        <v>72</v>
      </c>
      <c r="D65" s="18" t="s">
        <v>230</v>
      </c>
      <c r="E65" s="28" t="s">
        <v>24</v>
      </c>
      <c r="F65" s="39"/>
      <c r="G65" s="40"/>
      <c r="H65" s="33"/>
      <c r="I65" s="15"/>
      <c r="J65" s="15"/>
      <c r="K65" s="6"/>
      <c r="L65" s="40"/>
      <c r="M65" s="33"/>
      <c r="N65" s="5"/>
      <c r="O65" s="5" t="s">
        <v>231</v>
      </c>
      <c r="P65" s="65">
        <v>187.9</v>
      </c>
      <c r="Q65" s="26">
        <v>43487</v>
      </c>
      <c r="R65" s="26">
        <v>43525</v>
      </c>
      <c r="S65" s="65">
        <v>187.9</v>
      </c>
      <c r="T65" s="27"/>
    </row>
    <row r="66" spans="1:20" ht="27" customHeight="1">
      <c r="A66" s="48" t="s">
        <v>232</v>
      </c>
      <c r="B66" s="25" t="s">
        <v>71</v>
      </c>
      <c r="C66" s="25" t="s">
        <v>72</v>
      </c>
      <c r="D66" s="18" t="s">
        <v>160</v>
      </c>
      <c r="E66" s="28" t="s">
        <v>24</v>
      </c>
      <c r="F66" s="39"/>
      <c r="G66" s="40"/>
      <c r="H66" s="31"/>
      <c r="I66" s="15"/>
      <c r="J66" s="15"/>
      <c r="K66" s="6"/>
      <c r="L66" s="40"/>
      <c r="M66" s="31"/>
      <c r="N66" s="5"/>
      <c r="O66" s="5" t="s">
        <v>224</v>
      </c>
      <c r="P66" s="65">
        <v>500</v>
      </c>
      <c r="Q66" s="26">
        <v>43518</v>
      </c>
      <c r="R66" s="26">
        <v>43518</v>
      </c>
      <c r="S66" s="65">
        <v>500</v>
      </c>
      <c r="T66" s="27" t="s">
        <v>233</v>
      </c>
    </row>
    <row r="67" spans="1:20" ht="27" customHeight="1">
      <c r="A67" s="48" t="s">
        <v>234</v>
      </c>
      <c r="B67" s="25" t="s">
        <v>71</v>
      </c>
      <c r="C67" s="25" t="s">
        <v>72</v>
      </c>
      <c r="D67" s="18" t="s">
        <v>127</v>
      </c>
      <c r="E67" s="28" t="s">
        <v>24</v>
      </c>
      <c r="F67" s="39"/>
      <c r="G67" s="40"/>
      <c r="H67" s="25"/>
      <c r="I67" s="15"/>
      <c r="J67" s="15"/>
      <c r="K67" s="6"/>
      <c r="L67" s="40"/>
      <c r="M67" s="25"/>
      <c r="N67" s="5"/>
      <c r="O67" s="5" t="s">
        <v>129</v>
      </c>
      <c r="P67" s="65">
        <v>1212.85</v>
      </c>
      <c r="Q67" s="26">
        <v>43521</v>
      </c>
      <c r="R67" s="26">
        <v>43521</v>
      </c>
      <c r="S67" s="65">
        <v>1212.85</v>
      </c>
      <c r="T67" s="27" t="s">
        <v>235</v>
      </c>
    </row>
    <row r="68" spans="1:20" ht="27" customHeight="1">
      <c r="A68" s="48" t="s">
        <v>236</v>
      </c>
      <c r="B68" s="25" t="s">
        <v>71</v>
      </c>
      <c r="C68" s="25" t="s">
        <v>72</v>
      </c>
      <c r="D68" s="18" t="s">
        <v>127</v>
      </c>
      <c r="E68" s="28" t="s">
        <v>24</v>
      </c>
      <c r="F68" s="39"/>
      <c r="G68" s="40"/>
      <c r="H68" s="33"/>
      <c r="I68" s="15"/>
      <c r="J68" s="15"/>
      <c r="K68" s="6"/>
      <c r="L68" s="40"/>
      <c r="M68" s="33"/>
      <c r="N68" s="5"/>
      <c r="O68" s="15" t="s">
        <v>128</v>
      </c>
      <c r="P68" s="65">
        <v>303.94</v>
      </c>
      <c r="Q68" s="26">
        <v>43521</v>
      </c>
      <c r="R68" s="26">
        <v>43521</v>
      </c>
      <c r="S68" s="65">
        <v>303.94</v>
      </c>
      <c r="T68" s="27" t="s">
        <v>514</v>
      </c>
    </row>
    <row r="69" spans="1:20" ht="27" customHeight="1">
      <c r="A69" s="48" t="s">
        <v>238</v>
      </c>
      <c r="B69" s="25" t="s">
        <v>71</v>
      </c>
      <c r="C69" s="25" t="s">
        <v>72</v>
      </c>
      <c r="D69" s="18" t="s">
        <v>132</v>
      </c>
      <c r="E69" s="28" t="s">
        <v>24</v>
      </c>
      <c r="F69" s="39"/>
      <c r="G69" s="40"/>
      <c r="H69" s="33"/>
      <c r="I69" s="15"/>
      <c r="J69" s="15"/>
      <c r="K69" s="6"/>
      <c r="L69" s="40"/>
      <c r="M69" s="33"/>
      <c r="N69" s="5"/>
      <c r="O69" s="15" t="s">
        <v>133</v>
      </c>
      <c r="P69" s="65">
        <v>2005.2</v>
      </c>
      <c r="Q69" s="26">
        <v>43521</v>
      </c>
      <c r="R69" s="26">
        <v>43521</v>
      </c>
      <c r="S69" s="65">
        <v>2005.2</v>
      </c>
      <c r="T69" s="27" t="s">
        <v>239</v>
      </c>
    </row>
    <row r="70" spans="1:19" ht="27" customHeight="1">
      <c r="A70" s="48" t="s">
        <v>240</v>
      </c>
      <c r="B70" s="25" t="s">
        <v>71</v>
      </c>
      <c r="C70" s="25" t="s">
        <v>72</v>
      </c>
      <c r="D70" s="18" t="s">
        <v>241</v>
      </c>
      <c r="E70" s="28" t="s">
        <v>24</v>
      </c>
      <c r="F70" s="39"/>
      <c r="G70" s="40"/>
      <c r="H70" s="25"/>
      <c r="I70" s="15"/>
      <c r="J70" s="15"/>
      <c r="K70" s="6"/>
      <c r="L70" s="40"/>
      <c r="M70" s="25"/>
      <c r="N70" s="5"/>
      <c r="O70" s="5" t="s">
        <v>242</v>
      </c>
      <c r="P70" s="65">
        <v>500</v>
      </c>
      <c r="Q70" s="26">
        <v>43521</v>
      </c>
      <c r="R70" s="26">
        <v>43521</v>
      </c>
      <c r="S70" s="65">
        <v>500</v>
      </c>
    </row>
    <row r="71" spans="1:20" ht="27" customHeight="1">
      <c r="A71" s="48" t="s">
        <v>248</v>
      </c>
      <c r="B71" s="25" t="s">
        <v>71</v>
      </c>
      <c r="C71" s="25" t="s">
        <v>72</v>
      </c>
      <c r="D71" s="18" t="s">
        <v>249</v>
      </c>
      <c r="E71" s="28" t="s">
        <v>24</v>
      </c>
      <c r="F71" s="39"/>
      <c r="G71" s="40"/>
      <c r="H71" s="33"/>
      <c r="I71" s="15"/>
      <c r="J71" s="15"/>
      <c r="K71" s="6"/>
      <c r="L71" s="40"/>
      <c r="M71" s="33"/>
      <c r="N71" s="5"/>
      <c r="O71" s="5" t="s">
        <v>250</v>
      </c>
      <c r="P71" s="65">
        <v>30</v>
      </c>
      <c r="Q71" s="26">
        <v>43521</v>
      </c>
      <c r="R71" s="26">
        <v>43526</v>
      </c>
      <c r="S71" s="65">
        <v>30</v>
      </c>
      <c r="T71" s="29" t="s">
        <v>792</v>
      </c>
    </row>
    <row r="72" spans="1:20" ht="27" customHeight="1">
      <c r="A72" s="48" t="s">
        <v>247</v>
      </c>
      <c r="B72" s="25" t="s">
        <v>71</v>
      </c>
      <c r="C72" s="25" t="s">
        <v>72</v>
      </c>
      <c r="D72" s="18" t="s">
        <v>82</v>
      </c>
      <c r="E72" s="28" t="s">
        <v>27</v>
      </c>
      <c r="F72" s="39"/>
      <c r="G72" s="40"/>
      <c r="H72" s="25"/>
      <c r="I72" s="15"/>
      <c r="J72" s="15"/>
      <c r="K72" s="6"/>
      <c r="L72" s="40"/>
      <c r="M72" s="25"/>
      <c r="N72" s="5"/>
      <c r="O72" s="15" t="s">
        <v>81</v>
      </c>
      <c r="P72" s="65">
        <v>6906.63</v>
      </c>
      <c r="Q72" s="26">
        <v>43521</v>
      </c>
      <c r="R72" s="26">
        <v>43529</v>
      </c>
      <c r="S72" s="65">
        <v>6906.63</v>
      </c>
      <c r="T72" s="29" t="s">
        <v>424</v>
      </c>
    </row>
    <row r="73" spans="1:20" ht="27" customHeight="1">
      <c r="A73" s="48" t="s">
        <v>243</v>
      </c>
      <c r="B73" s="25" t="s">
        <v>71</v>
      </c>
      <c r="C73" s="25" t="s">
        <v>72</v>
      </c>
      <c r="D73" s="18" t="s">
        <v>160</v>
      </c>
      <c r="E73" s="28" t="s">
        <v>24</v>
      </c>
      <c r="F73" s="39"/>
      <c r="G73" s="40"/>
      <c r="H73" s="32"/>
      <c r="I73" s="15"/>
      <c r="J73" s="15"/>
      <c r="K73" s="6"/>
      <c r="L73" s="40"/>
      <c r="M73" s="32"/>
      <c r="N73" s="5"/>
      <c r="O73" s="5" t="s">
        <v>129</v>
      </c>
      <c r="P73" s="65">
        <v>1452.04</v>
      </c>
      <c r="Q73" s="26">
        <v>43522</v>
      </c>
      <c r="R73" s="26">
        <v>43522</v>
      </c>
      <c r="S73" s="65">
        <v>1452.04</v>
      </c>
      <c r="T73" s="27" t="s">
        <v>246</v>
      </c>
    </row>
    <row r="74" spans="1:20" ht="27" customHeight="1">
      <c r="A74" s="48" t="s">
        <v>244</v>
      </c>
      <c r="B74" s="25" t="s">
        <v>71</v>
      </c>
      <c r="C74" s="25" t="s">
        <v>72</v>
      </c>
      <c r="D74" s="18" t="s">
        <v>160</v>
      </c>
      <c r="E74" s="28" t="s">
        <v>24</v>
      </c>
      <c r="F74" s="39"/>
      <c r="G74" s="40"/>
      <c r="H74" s="32"/>
      <c r="I74" s="15"/>
      <c r="J74" s="15"/>
      <c r="K74" s="6"/>
      <c r="L74" s="40"/>
      <c r="M74" s="32"/>
      <c r="N74" s="5"/>
      <c r="O74" s="5" t="s">
        <v>245</v>
      </c>
      <c r="P74" s="65">
        <v>690</v>
      </c>
      <c r="Q74" s="26">
        <v>43522</v>
      </c>
      <c r="R74" s="26">
        <v>43522</v>
      </c>
      <c r="S74" s="65">
        <v>690</v>
      </c>
      <c r="T74" s="27"/>
    </row>
    <row r="75" spans="1:20" ht="27" customHeight="1">
      <c r="A75" s="48" t="s">
        <v>260</v>
      </c>
      <c r="B75" s="25" t="s">
        <v>71</v>
      </c>
      <c r="C75" s="25" t="s">
        <v>72</v>
      </c>
      <c r="D75" s="18" t="s">
        <v>74</v>
      </c>
      <c r="E75" s="28" t="s">
        <v>24</v>
      </c>
      <c r="F75" s="39"/>
      <c r="G75" s="40"/>
      <c r="H75" s="25"/>
      <c r="I75" s="15"/>
      <c r="J75" s="5"/>
      <c r="K75" s="6"/>
      <c r="L75" s="40"/>
      <c r="M75" s="25"/>
      <c r="N75" s="5"/>
      <c r="O75" s="5" t="s">
        <v>75</v>
      </c>
      <c r="P75" s="65">
        <v>459.86</v>
      </c>
      <c r="Q75" s="26">
        <v>43522</v>
      </c>
      <c r="R75" s="26">
        <v>43524</v>
      </c>
      <c r="S75" s="65">
        <v>459.86</v>
      </c>
      <c r="T75" s="29" t="s">
        <v>777</v>
      </c>
    </row>
    <row r="76" spans="1:20" ht="27" customHeight="1">
      <c r="A76" s="48" t="s">
        <v>252</v>
      </c>
      <c r="B76" s="25" t="s">
        <v>71</v>
      </c>
      <c r="C76" s="25" t="s">
        <v>72</v>
      </c>
      <c r="D76" s="18" t="s">
        <v>127</v>
      </c>
      <c r="E76" s="28" t="s">
        <v>24</v>
      </c>
      <c r="F76" s="39"/>
      <c r="G76" s="40"/>
      <c r="H76" s="32"/>
      <c r="I76" s="15"/>
      <c r="J76" s="15"/>
      <c r="K76" s="6"/>
      <c r="L76" s="40"/>
      <c r="M76" s="32"/>
      <c r="N76" s="5"/>
      <c r="O76" s="5" t="s">
        <v>163</v>
      </c>
      <c r="P76" s="65">
        <v>1245.86</v>
      </c>
      <c r="Q76" s="26">
        <v>43523</v>
      </c>
      <c r="R76" s="26">
        <v>43523</v>
      </c>
      <c r="S76" s="65">
        <v>1245.86</v>
      </c>
      <c r="T76" s="27" t="s">
        <v>253</v>
      </c>
    </row>
    <row r="77" spans="1:20" ht="27" customHeight="1">
      <c r="A77" s="48" t="s">
        <v>255</v>
      </c>
      <c r="B77" s="25" t="s">
        <v>71</v>
      </c>
      <c r="C77" s="25" t="s">
        <v>72</v>
      </c>
      <c r="D77" s="18" t="s">
        <v>184</v>
      </c>
      <c r="E77" s="28" t="s">
        <v>24</v>
      </c>
      <c r="F77" s="39"/>
      <c r="G77" s="40"/>
      <c r="H77" s="33"/>
      <c r="I77" s="15"/>
      <c r="J77" s="15"/>
      <c r="K77" s="6"/>
      <c r="L77" s="40"/>
      <c r="M77" s="33"/>
      <c r="N77" s="5"/>
      <c r="O77" s="15" t="s">
        <v>185</v>
      </c>
      <c r="P77" s="65">
        <v>100</v>
      </c>
      <c r="Q77" s="26">
        <v>43523</v>
      </c>
      <c r="R77" s="26">
        <v>43523</v>
      </c>
      <c r="S77" s="65">
        <v>100</v>
      </c>
      <c r="T77" s="27" t="s">
        <v>256</v>
      </c>
    </row>
    <row r="78" spans="1:20" ht="27" customHeight="1">
      <c r="A78" s="48" t="s">
        <v>254</v>
      </c>
      <c r="B78" s="25" t="s">
        <v>71</v>
      </c>
      <c r="C78" s="25" t="s">
        <v>72</v>
      </c>
      <c r="D78" s="18" t="s">
        <v>148</v>
      </c>
      <c r="E78" s="28" t="s">
        <v>24</v>
      </c>
      <c r="F78" s="39"/>
      <c r="G78" s="40"/>
      <c r="H78" s="33"/>
      <c r="I78" s="15"/>
      <c r="J78" s="15"/>
      <c r="K78" s="6"/>
      <c r="L78" s="40"/>
      <c r="M78" s="33"/>
      <c r="N78" s="5"/>
      <c r="O78" s="5" t="s">
        <v>149</v>
      </c>
      <c r="P78" s="65">
        <v>35.25</v>
      </c>
      <c r="Q78" s="26">
        <v>43523</v>
      </c>
      <c r="R78" s="26">
        <v>43523</v>
      </c>
      <c r="S78" s="65">
        <v>35.25</v>
      </c>
      <c r="T78" s="27" t="s">
        <v>257</v>
      </c>
    </row>
    <row r="79" spans="1:20" ht="27" customHeight="1">
      <c r="A79" s="48" t="s">
        <v>258</v>
      </c>
      <c r="B79" s="25" t="s">
        <v>71</v>
      </c>
      <c r="C79" s="25" t="s">
        <v>72</v>
      </c>
      <c r="D79" s="18" t="s">
        <v>148</v>
      </c>
      <c r="E79" s="28" t="s">
        <v>24</v>
      </c>
      <c r="F79" s="39"/>
      <c r="G79" s="40"/>
      <c r="H79" s="25"/>
      <c r="I79" s="15"/>
      <c r="J79" s="5"/>
      <c r="K79" s="6"/>
      <c r="L79" s="40"/>
      <c r="M79" s="25"/>
      <c r="N79" s="5"/>
      <c r="O79" s="5" t="s">
        <v>169</v>
      </c>
      <c r="P79" s="65">
        <v>784.21</v>
      </c>
      <c r="Q79" s="26">
        <v>43523</v>
      </c>
      <c r="R79" s="26">
        <v>43523</v>
      </c>
      <c r="S79" s="65">
        <v>784.21</v>
      </c>
      <c r="T79" s="27" t="s">
        <v>259</v>
      </c>
    </row>
    <row r="80" spans="1:23" ht="27" customHeight="1">
      <c r="A80" s="48" t="s">
        <v>261</v>
      </c>
      <c r="B80" s="25" t="s">
        <v>71</v>
      </c>
      <c r="C80" s="25" t="s">
        <v>72</v>
      </c>
      <c r="D80" s="18" t="s">
        <v>127</v>
      </c>
      <c r="E80" s="28" t="s">
        <v>24</v>
      </c>
      <c r="F80" s="39"/>
      <c r="G80" s="40"/>
      <c r="H80" s="31"/>
      <c r="I80" s="15"/>
      <c r="J80" s="15"/>
      <c r="K80" s="6"/>
      <c r="L80" s="40"/>
      <c r="M80" s="31"/>
      <c r="N80" s="5"/>
      <c r="O80" s="5" t="s">
        <v>262</v>
      </c>
      <c r="P80" s="65">
        <v>140.97</v>
      </c>
      <c r="Q80" s="26">
        <v>43523</v>
      </c>
      <c r="R80" s="26">
        <v>43523</v>
      </c>
      <c r="S80" s="65">
        <v>140.97</v>
      </c>
      <c r="U80" s="10"/>
      <c r="W80" s="10"/>
    </row>
    <row r="81" spans="1:20" ht="27" customHeight="1">
      <c r="A81" s="48" t="s">
        <v>263</v>
      </c>
      <c r="B81" s="25" t="s">
        <v>71</v>
      </c>
      <c r="C81" s="25" t="s">
        <v>72</v>
      </c>
      <c r="D81" s="18" t="s">
        <v>264</v>
      </c>
      <c r="E81" s="28" t="s">
        <v>24</v>
      </c>
      <c r="F81" s="39"/>
      <c r="G81" s="40"/>
      <c r="H81" s="33"/>
      <c r="I81" s="15"/>
      <c r="J81" s="15"/>
      <c r="K81" s="6"/>
      <c r="L81" s="40"/>
      <c r="M81" s="33"/>
      <c r="N81" s="5"/>
      <c r="O81" s="15" t="s">
        <v>176</v>
      </c>
      <c r="P81" s="65">
        <v>8580</v>
      </c>
      <c r="Q81" s="26">
        <v>43524</v>
      </c>
      <c r="R81" s="26">
        <v>43524</v>
      </c>
      <c r="S81" s="65">
        <v>8580</v>
      </c>
      <c r="T81" s="27" t="s">
        <v>265</v>
      </c>
    </row>
    <row r="82" spans="1:20" ht="27" customHeight="1">
      <c r="A82" s="48" t="s">
        <v>266</v>
      </c>
      <c r="B82" s="25" t="s">
        <v>71</v>
      </c>
      <c r="C82" s="25" t="s">
        <v>72</v>
      </c>
      <c r="D82" s="18" t="s">
        <v>267</v>
      </c>
      <c r="E82" s="28" t="s">
        <v>24</v>
      </c>
      <c r="F82" s="39"/>
      <c r="G82" s="40"/>
      <c r="H82" s="33"/>
      <c r="I82" s="15"/>
      <c r="J82" s="15"/>
      <c r="K82" s="6"/>
      <c r="L82" s="40"/>
      <c r="M82" s="33"/>
      <c r="N82" s="5"/>
      <c r="O82" s="15" t="s">
        <v>269</v>
      </c>
      <c r="P82" s="65">
        <v>1000</v>
      </c>
      <c r="Q82" s="26">
        <v>43525</v>
      </c>
      <c r="R82" s="26">
        <v>43529</v>
      </c>
      <c r="S82" s="65">
        <v>1000</v>
      </c>
      <c r="T82" s="27"/>
    </row>
    <row r="83" spans="1:20" ht="27" customHeight="1">
      <c r="A83" s="48" t="s">
        <v>268</v>
      </c>
      <c r="B83" s="25" t="s">
        <v>71</v>
      </c>
      <c r="C83" s="25" t="s">
        <v>72</v>
      </c>
      <c r="D83" s="18" t="s">
        <v>77</v>
      </c>
      <c r="E83" s="28" t="s">
        <v>24</v>
      </c>
      <c r="F83" s="39"/>
      <c r="G83" s="40"/>
      <c r="H83" s="33"/>
      <c r="I83" s="15"/>
      <c r="J83" s="15"/>
      <c r="K83" s="6"/>
      <c r="L83" s="40"/>
      <c r="M83" s="33"/>
      <c r="N83" s="5"/>
      <c r="O83" s="15" t="s">
        <v>78</v>
      </c>
      <c r="P83" s="65">
        <v>150.85</v>
      </c>
      <c r="Q83" s="26">
        <v>43528</v>
      </c>
      <c r="R83" s="26">
        <v>43528</v>
      </c>
      <c r="S83" s="65">
        <v>150.85</v>
      </c>
      <c r="T83" s="27" t="s">
        <v>270</v>
      </c>
    </row>
    <row r="84" spans="1:22" ht="27" customHeight="1">
      <c r="A84" s="48" t="s">
        <v>426</v>
      </c>
      <c r="B84" s="25" t="s">
        <v>71</v>
      </c>
      <c r="C84" s="25" t="s">
        <v>72</v>
      </c>
      <c r="D84" s="18" t="s">
        <v>82</v>
      </c>
      <c r="E84" s="28" t="s">
        <v>27</v>
      </c>
      <c r="F84" s="57"/>
      <c r="G84" s="68"/>
      <c r="H84" s="71"/>
      <c r="I84" s="50"/>
      <c r="J84" s="50"/>
      <c r="K84" s="70"/>
      <c r="L84" s="68"/>
      <c r="M84" s="59"/>
      <c r="N84" s="62"/>
      <c r="O84" s="60" t="s">
        <v>81</v>
      </c>
      <c r="P84" s="65">
        <v>6873.22</v>
      </c>
      <c r="Q84" s="26">
        <v>43528</v>
      </c>
      <c r="R84" s="26">
        <v>43536</v>
      </c>
      <c r="S84" s="65">
        <v>6873.22</v>
      </c>
      <c r="T84" s="27" t="s">
        <v>430</v>
      </c>
      <c r="V84" s="63"/>
    </row>
    <row r="85" spans="1:20" ht="27" customHeight="1">
      <c r="A85" s="48" t="s">
        <v>271</v>
      </c>
      <c r="B85" s="25" t="s">
        <v>71</v>
      </c>
      <c r="C85" s="25" t="s">
        <v>72</v>
      </c>
      <c r="D85" s="18" t="s">
        <v>95</v>
      </c>
      <c r="E85" s="28" t="s">
        <v>24</v>
      </c>
      <c r="F85" s="39"/>
      <c r="G85" s="40"/>
      <c r="H85" s="33"/>
      <c r="I85" s="15"/>
      <c r="J85" s="15"/>
      <c r="K85" s="6"/>
      <c r="L85" s="40"/>
      <c r="M85" s="33"/>
      <c r="N85" s="5"/>
      <c r="O85" s="15" t="s">
        <v>96</v>
      </c>
      <c r="P85" s="65">
        <v>442.7</v>
      </c>
      <c r="Q85" s="26">
        <v>43530</v>
      </c>
      <c r="R85" s="26">
        <v>43530</v>
      </c>
      <c r="S85" s="65">
        <v>442.7</v>
      </c>
      <c r="T85" s="27" t="s">
        <v>435</v>
      </c>
    </row>
    <row r="86" spans="1:20" ht="27" customHeight="1">
      <c r="A86" s="48" t="s">
        <v>278</v>
      </c>
      <c r="B86" s="25" t="s">
        <v>71</v>
      </c>
      <c r="C86" s="25" t="s">
        <v>72</v>
      </c>
      <c r="D86" s="18" t="s">
        <v>192</v>
      </c>
      <c r="E86" s="28" t="s">
        <v>24</v>
      </c>
      <c r="F86" s="39"/>
      <c r="G86" s="40"/>
      <c r="H86" s="32"/>
      <c r="I86" s="15"/>
      <c r="J86" s="5"/>
      <c r="K86" s="6"/>
      <c r="L86" s="40"/>
      <c r="M86" s="32"/>
      <c r="N86" s="5"/>
      <c r="O86" s="5" t="s">
        <v>193</v>
      </c>
      <c r="P86" s="65">
        <v>326</v>
      </c>
      <c r="Q86" s="26" t="s">
        <v>277</v>
      </c>
      <c r="R86" s="26">
        <v>43535</v>
      </c>
      <c r="S86" s="65">
        <v>326</v>
      </c>
      <c r="T86" s="27" t="s">
        <v>414</v>
      </c>
    </row>
    <row r="87" spans="1:20" ht="27" customHeight="1">
      <c r="A87" s="48" t="s">
        <v>274</v>
      </c>
      <c r="B87" s="25" t="s">
        <v>71</v>
      </c>
      <c r="C87" s="25" t="s">
        <v>72</v>
      </c>
      <c r="D87" s="18" t="s">
        <v>275</v>
      </c>
      <c r="E87" s="28" t="s">
        <v>24</v>
      </c>
      <c r="F87" s="39"/>
      <c r="G87" s="40"/>
      <c r="H87" s="31"/>
      <c r="I87" s="15"/>
      <c r="J87" s="15"/>
      <c r="K87" s="6"/>
      <c r="L87" s="40"/>
      <c r="M87" s="31"/>
      <c r="N87" s="5"/>
      <c r="O87" s="15" t="s">
        <v>276</v>
      </c>
      <c r="P87" s="65">
        <v>81.6</v>
      </c>
      <c r="Q87" s="26" t="s">
        <v>277</v>
      </c>
      <c r="R87" s="26">
        <v>43535</v>
      </c>
      <c r="S87" s="65">
        <v>81.6</v>
      </c>
      <c r="T87" s="27"/>
    </row>
    <row r="88" spans="1:20" ht="27" customHeight="1">
      <c r="A88" s="48" t="s">
        <v>272</v>
      </c>
      <c r="B88" s="25" t="s">
        <v>71</v>
      </c>
      <c r="C88" s="25" t="s">
        <v>72</v>
      </c>
      <c r="D88" s="18" t="s">
        <v>273</v>
      </c>
      <c r="E88" s="28" t="s">
        <v>24</v>
      </c>
      <c r="F88" s="39"/>
      <c r="G88" s="40"/>
      <c r="H88" s="33"/>
      <c r="I88" s="15"/>
      <c r="J88" s="15"/>
      <c r="K88" s="6"/>
      <c r="L88" s="40"/>
      <c r="M88" s="33"/>
      <c r="N88" s="5"/>
      <c r="O88" s="15" t="s">
        <v>165</v>
      </c>
      <c r="P88" s="65">
        <v>109</v>
      </c>
      <c r="Q88" s="26">
        <v>43531</v>
      </c>
      <c r="R88" s="26">
        <v>43535</v>
      </c>
      <c r="S88" s="65">
        <v>109</v>
      </c>
      <c r="T88" s="27" t="s">
        <v>416</v>
      </c>
    </row>
    <row r="89" spans="1:20" ht="27" customHeight="1">
      <c r="A89" s="48" t="s">
        <v>427</v>
      </c>
      <c r="B89" s="25" t="s">
        <v>71</v>
      </c>
      <c r="C89" s="25" t="s">
        <v>72</v>
      </c>
      <c r="D89" s="18" t="s">
        <v>188</v>
      </c>
      <c r="E89" s="28" t="s">
        <v>24</v>
      </c>
      <c r="F89" s="39"/>
      <c r="G89" s="40"/>
      <c r="H89" s="31"/>
      <c r="I89" s="15"/>
      <c r="J89" s="15"/>
      <c r="K89" s="6"/>
      <c r="L89" s="40"/>
      <c r="M89" s="25"/>
      <c r="N89" s="5"/>
      <c r="O89" s="5" t="s">
        <v>189</v>
      </c>
      <c r="P89" s="65">
        <v>450</v>
      </c>
      <c r="Q89" s="26">
        <v>43532</v>
      </c>
      <c r="R89" s="26">
        <v>43535</v>
      </c>
      <c r="S89" s="65">
        <v>450</v>
      </c>
      <c r="T89" s="29" t="s">
        <v>689</v>
      </c>
    </row>
    <row r="90" spans="1:22" ht="27" customHeight="1">
      <c r="A90" s="48" t="s">
        <v>280</v>
      </c>
      <c r="B90" s="25" t="s">
        <v>71</v>
      </c>
      <c r="C90" s="25" t="s">
        <v>72</v>
      </c>
      <c r="D90" s="18" t="s">
        <v>82</v>
      </c>
      <c r="E90" s="28" t="s">
        <v>27</v>
      </c>
      <c r="F90" s="39"/>
      <c r="G90" s="40"/>
      <c r="H90" s="25"/>
      <c r="I90" s="15"/>
      <c r="J90" s="15"/>
      <c r="K90" s="6"/>
      <c r="L90" s="40"/>
      <c r="M90" s="25"/>
      <c r="N90" s="5"/>
      <c r="O90" s="15" t="s">
        <v>81</v>
      </c>
      <c r="P90" s="65">
        <v>6247.78</v>
      </c>
      <c r="Q90" s="26">
        <v>43535</v>
      </c>
      <c r="R90" s="26">
        <v>43543</v>
      </c>
      <c r="S90" s="65">
        <v>6247.78</v>
      </c>
      <c r="T90" s="27" t="s">
        <v>431</v>
      </c>
      <c r="V90" s="63"/>
    </row>
    <row r="91" spans="1:20" ht="27" customHeight="1">
      <c r="A91" s="48" t="s">
        <v>279</v>
      </c>
      <c r="B91" s="25" t="s">
        <v>71</v>
      </c>
      <c r="C91" s="25" t="s">
        <v>72</v>
      </c>
      <c r="D91" s="18" t="s">
        <v>74</v>
      </c>
      <c r="E91" s="28" t="s">
        <v>24</v>
      </c>
      <c r="F91" s="39"/>
      <c r="G91" s="40"/>
      <c r="H91" s="31"/>
      <c r="I91" s="15"/>
      <c r="J91" s="15"/>
      <c r="K91" s="6"/>
      <c r="L91" s="40"/>
      <c r="M91" s="25"/>
      <c r="N91" s="5"/>
      <c r="O91" s="5" t="s">
        <v>75</v>
      </c>
      <c r="P91" s="65">
        <v>26</v>
      </c>
      <c r="Q91" s="26">
        <v>43535</v>
      </c>
      <c r="R91" s="26">
        <v>43544</v>
      </c>
      <c r="S91" s="65">
        <v>26</v>
      </c>
      <c r="T91" s="29" t="s">
        <v>777</v>
      </c>
    </row>
    <row r="92" spans="1:20" ht="27" customHeight="1">
      <c r="A92" s="48" t="s">
        <v>281</v>
      </c>
      <c r="B92" s="25" t="s">
        <v>71</v>
      </c>
      <c r="C92" s="25" t="s">
        <v>72</v>
      </c>
      <c r="D92" s="18" t="s">
        <v>82</v>
      </c>
      <c r="E92" s="28" t="s">
        <v>27</v>
      </c>
      <c r="F92" s="39"/>
      <c r="G92" s="40"/>
      <c r="H92" s="32"/>
      <c r="I92" s="15"/>
      <c r="J92" s="15"/>
      <c r="K92" s="6"/>
      <c r="L92" s="40"/>
      <c r="M92" s="32"/>
      <c r="N92" s="5"/>
      <c r="O92" s="5" t="s">
        <v>86</v>
      </c>
      <c r="P92" s="65">
        <v>19696.25</v>
      </c>
      <c r="Q92" s="26">
        <v>43537</v>
      </c>
      <c r="R92" s="26">
        <v>43537</v>
      </c>
      <c r="S92" s="65">
        <v>19696.25</v>
      </c>
      <c r="T92" s="27" t="s">
        <v>282</v>
      </c>
    </row>
    <row r="93" spans="1:20" ht="27" customHeight="1">
      <c r="A93" s="48" t="s">
        <v>283</v>
      </c>
      <c r="B93" s="25" t="s">
        <v>71</v>
      </c>
      <c r="C93" s="25" t="s">
        <v>72</v>
      </c>
      <c r="D93" s="18" t="s">
        <v>284</v>
      </c>
      <c r="E93" s="28" t="s">
        <v>24</v>
      </c>
      <c r="F93" s="39"/>
      <c r="G93" s="40"/>
      <c r="H93" s="32"/>
      <c r="I93" s="15"/>
      <c r="J93" s="15"/>
      <c r="K93" s="6"/>
      <c r="L93" s="40"/>
      <c r="M93" s="32"/>
      <c r="N93" s="5"/>
      <c r="O93" s="15" t="s">
        <v>437</v>
      </c>
      <c r="P93" s="30">
        <v>4358</v>
      </c>
      <c r="Q93" s="26">
        <v>43538</v>
      </c>
      <c r="R93" s="26">
        <v>43569</v>
      </c>
      <c r="S93" s="66">
        <f>850</f>
        <v>850</v>
      </c>
      <c r="T93" s="27"/>
    </row>
    <row r="94" spans="1:19" ht="27" customHeight="1">
      <c r="A94" s="48" t="s">
        <v>285</v>
      </c>
      <c r="B94" s="25" t="s">
        <v>71</v>
      </c>
      <c r="C94" s="25" t="s">
        <v>72</v>
      </c>
      <c r="D94" s="18" t="s">
        <v>286</v>
      </c>
      <c r="E94" s="28" t="s">
        <v>24</v>
      </c>
      <c r="F94" s="39"/>
      <c r="G94" s="40"/>
      <c r="H94" s="32"/>
      <c r="I94" s="15"/>
      <c r="J94" s="15"/>
      <c r="K94" s="6"/>
      <c r="L94" s="40"/>
      <c r="M94" s="32"/>
      <c r="N94" s="5"/>
      <c r="O94" s="15" t="s">
        <v>1036</v>
      </c>
      <c r="P94" s="65">
        <v>2961.9</v>
      </c>
      <c r="Q94" s="26">
        <v>43539</v>
      </c>
      <c r="R94" s="26">
        <v>43570</v>
      </c>
      <c r="S94" s="65">
        <v>2961.9</v>
      </c>
    </row>
    <row r="95" spans="1:20" ht="27" customHeight="1">
      <c r="A95" s="48" t="s">
        <v>288</v>
      </c>
      <c r="B95" s="25" t="s">
        <v>71</v>
      </c>
      <c r="C95" s="25" t="s">
        <v>72</v>
      </c>
      <c r="D95" s="18" t="s">
        <v>77</v>
      </c>
      <c r="E95" s="28" t="s">
        <v>24</v>
      </c>
      <c r="F95" s="39"/>
      <c r="G95" s="40"/>
      <c r="H95" s="33"/>
      <c r="I95" s="15"/>
      <c r="J95" s="15"/>
      <c r="K95" s="6"/>
      <c r="L95" s="40"/>
      <c r="M95" s="33"/>
      <c r="N95" s="5"/>
      <c r="O95" s="15" t="s">
        <v>78</v>
      </c>
      <c r="P95" s="65">
        <v>150.85</v>
      </c>
      <c r="Q95" s="26">
        <v>43539</v>
      </c>
      <c r="R95" s="26">
        <v>43539</v>
      </c>
      <c r="S95" s="65">
        <v>150.85</v>
      </c>
      <c r="T95" s="27" t="s">
        <v>289</v>
      </c>
    </row>
    <row r="96" spans="1:20" ht="27" customHeight="1">
      <c r="A96" s="48" t="s">
        <v>290</v>
      </c>
      <c r="B96" s="25" t="s">
        <v>71</v>
      </c>
      <c r="C96" s="25" t="s">
        <v>72</v>
      </c>
      <c r="D96" s="18" t="s">
        <v>291</v>
      </c>
      <c r="E96" s="28" t="s">
        <v>24</v>
      </c>
      <c r="F96" s="39"/>
      <c r="G96" s="40"/>
      <c r="H96" s="33"/>
      <c r="I96" s="15"/>
      <c r="J96" s="15"/>
      <c r="K96" s="6"/>
      <c r="L96" s="40"/>
      <c r="M96" s="33"/>
      <c r="N96" s="5"/>
      <c r="O96" s="15" t="s">
        <v>165</v>
      </c>
      <c r="P96" s="65">
        <v>1646.46</v>
      </c>
      <c r="Q96" s="26">
        <v>43539</v>
      </c>
      <c r="R96" s="26">
        <v>43539</v>
      </c>
      <c r="S96" s="65">
        <v>1646.46</v>
      </c>
      <c r="T96" s="27" t="s">
        <v>292</v>
      </c>
    </row>
    <row r="97" spans="1:20" ht="27" customHeight="1">
      <c r="A97" s="48" t="s">
        <v>293</v>
      </c>
      <c r="B97" s="25" t="s">
        <v>71</v>
      </c>
      <c r="C97" s="25" t="s">
        <v>72</v>
      </c>
      <c r="D97" s="18" t="s">
        <v>184</v>
      </c>
      <c r="E97" s="28" t="s">
        <v>24</v>
      </c>
      <c r="F97" s="39"/>
      <c r="G97" s="40"/>
      <c r="H97" s="33"/>
      <c r="I97" s="15"/>
      <c r="J97" s="15"/>
      <c r="K97" s="6"/>
      <c r="L97" s="40"/>
      <c r="M97" s="33"/>
      <c r="N97" s="5"/>
      <c r="O97" s="15" t="s">
        <v>185</v>
      </c>
      <c r="P97" s="65">
        <v>90</v>
      </c>
      <c r="Q97" s="26">
        <v>43539</v>
      </c>
      <c r="R97" s="26">
        <v>43539</v>
      </c>
      <c r="S97" s="65">
        <v>90</v>
      </c>
      <c r="T97" s="27" t="s">
        <v>294</v>
      </c>
    </row>
    <row r="98" spans="1:20" ht="27" customHeight="1">
      <c r="A98" s="48" t="s">
        <v>1025</v>
      </c>
      <c r="B98" s="25"/>
      <c r="C98" s="25"/>
      <c r="D98" s="18" t="s">
        <v>1024</v>
      </c>
      <c r="E98" s="28" t="s">
        <v>15</v>
      </c>
      <c r="F98" s="39"/>
      <c r="G98" s="40"/>
      <c r="H98" s="33"/>
      <c r="I98" s="15"/>
      <c r="J98" s="15"/>
      <c r="K98" s="6"/>
      <c r="L98" s="40"/>
      <c r="M98" s="33"/>
      <c r="N98" s="5"/>
      <c r="O98" s="15" t="s">
        <v>1015</v>
      </c>
      <c r="P98" s="78"/>
      <c r="Q98" s="79">
        <v>43539</v>
      </c>
      <c r="R98" s="79">
        <v>44270</v>
      </c>
      <c r="S98" s="78"/>
      <c r="T98" s="27"/>
    </row>
    <row r="99" spans="1:20" ht="27" customHeight="1">
      <c r="A99" s="48" t="s">
        <v>1026</v>
      </c>
      <c r="B99" s="25"/>
      <c r="C99" s="25"/>
      <c r="D99" s="18" t="s">
        <v>1028</v>
      </c>
      <c r="E99" s="28" t="s">
        <v>15</v>
      </c>
      <c r="F99" s="39"/>
      <c r="G99" s="40"/>
      <c r="H99" s="33"/>
      <c r="I99" s="15"/>
      <c r="J99" s="15"/>
      <c r="K99" s="6"/>
      <c r="L99" s="40"/>
      <c r="M99" s="33"/>
      <c r="N99" s="5"/>
      <c r="O99" s="15" t="s">
        <v>1015</v>
      </c>
      <c r="P99" s="78"/>
      <c r="Q99" s="79">
        <v>43539</v>
      </c>
      <c r="R99" s="79">
        <v>44270</v>
      </c>
      <c r="S99" s="78"/>
      <c r="T99" s="27"/>
    </row>
    <row r="100" spans="1:20" ht="27" customHeight="1">
      <c r="A100" s="48" t="s">
        <v>1027</v>
      </c>
      <c r="B100" s="25"/>
      <c r="C100" s="25"/>
      <c r="D100" s="18" t="s">
        <v>1023</v>
      </c>
      <c r="E100" s="28" t="s">
        <v>15</v>
      </c>
      <c r="F100" s="39"/>
      <c r="G100" s="40"/>
      <c r="H100" s="33"/>
      <c r="I100" s="15"/>
      <c r="J100" s="15"/>
      <c r="K100" s="6"/>
      <c r="L100" s="40"/>
      <c r="M100" s="33"/>
      <c r="N100" s="5"/>
      <c r="O100" s="15" t="s">
        <v>1015</v>
      </c>
      <c r="P100" s="78"/>
      <c r="Q100" s="79">
        <v>43539</v>
      </c>
      <c r="R100" s="79">
        <v>44270</v>
      </c>
      <c r="S100" s="78"/>
      <c r="T100" s="27"/>
    </row>
    <row r="101" spans="1:20" ht="27" customHeight="1">
      <c r="A101" s="48" t="s">
        <v>295</v>
      </c>
      <c r="B101" s="25" t="s">
        <v>71</v>
      </c>
      <c r="C101" s="25" t="s">
        <v>72</v>
      </c>
      <c r="D101" s="18" t="s">
        <v>113</v>
      </c>
      <c r="E101" s="28" t="s">
        <v>24</v>
      </c>
      <c r="F101" s="39"/>
      <c r="G101" s="40"/>
      <c r="H101" s="33"/>
      <c r="I101" s="15"/>
      <c r="J101" s="15"/>
      <c r="K101" s="6"/>
      <c r="L101" s="40"/>
      <c r="M101" s="33"/>
      <c r="N101" s="5"/>
      <c r="O101" s="15" t="s">
        <v>408</v>
      </c>
      <c r="P101" s="65">
        <v>260</v>
      </c>
      <c r="Q101" s="26">
        <v>43542</v>
      </c>
      <c r="R101" s="26">
        <v>43542</v>
      </c>
      <c r="S101" s="65">
        <v>260</v>
      </c>
      <c r="T101" s="27" t="s">
        <v>296</v>
      </c>
    </row>
    <row r="102" spans="1:20" ht="27" customHeight="1">
      <c r="A102" s="48" t="s">
        <v>306</v>
      </c>
      <c r="B102" s="25" t="s">
        <v>71</v>
      </c>
      <c r="C102" s="25" t="s">
        <v>72</v>
      </c>
      <c r="D102" s="18" t="s">
        <v>84</v>
      </c>
      <c r="E102" s="28" t="s">
        <v>24</v>
      </c>
      <c r="F102" s="39"/>
      <c r="G102" s="40"/>
      <c r="H102" s="25"/>
      <c r="I102" s="15"/>
      <c r="J102" s="5"/>
      <c r="K102" s="6"/>
      <c r="L102" s="40"/>
      <c r="M102" s="25"/>
      <c r="N102" s="5"/>
      <c r="O102" s="5" t="s">
        <v>307</v>
      </c>
      <c r="P102" s="65">
        <v>1642</v>
      </c>
      <c r="Q102" s="26">
        <v>43542</v>
      </c>
      <c r="R102" s="26">
        <v>43549</v>
      </c>
      <c r="S102" s="65">
        <v>1642</v>
      </c>
      <c r="T102" s="27"/>
    </row>
    <row r="103" spans="1:20" ht="27" customHeight="1">
      <c r="A103" s="48" t="s">
        <v>302</v>
      </c>
      <c r="B103" s="25" t="s">
        <v>71</v>
      </c>
      <c r="C103" s="25" t="s">
        <v>72</v>
      </c>
      <c r="D103" s="18" t="s">
        <v>84</v>
      </c>
      <c r="E103" s="28" t="s">
        <v>24</v>
      </c>
      <c r="F103" s="39"/>
      <c r="G103" s="40"/>
      <c r="H103" s="31"/>
      <c r="I103" s="15"/>
      <c r="J103" s="15"/>
      <c r="K103" s="6"/>
      <c r="L103" s="40"/>
      <c r="M103" s="25"/>
      <c r="N103" s="5"/>
      <c r="O103" s="5" t="s">
        <v>128</v>
      </c>
      <c r="P103" s="65">
        <v>584.83</v>
      </c>
      <c r="Q103" s="26">
        <v>43542</v>
      </c>
      <c r="R103" s="26">
        <v>43549</v>
      </c>
      <c r="S103" s="65">
        <v>584.83</v>
      </c>
      <c r="T103" s="27" t="s">
        <v>515</v>
      </c>
    </row>
    <row r="104" spans="1:20" ht="27" customHeight="1">
      <c r="A104" s="48" t="s">
        <v>301</v>
      </c>
      <c r="B104" s="25" t="s">
        <v>71</v>
      </c>
      <c r="C104" s="25" t="s">
        <v>72</v>
      </c>
      <c r="D104" s="18" t="s">
        <v>106</v>
      </c>
      <c r="E104" s="28" t="s">
        <v>24</v>
      </c>
      <c r="F104" s="39"/>
      <c r="G104" s="40"/>
      <c r="H104" s="32"/>
      <c r="I104" s="15"/>
      <c r="J104" s="15"/>
      <c r="K104" s="6"/>
      <c r="L104" s="40"/>
      <c r="M104" s="32"/>
      <c r="N104" s="5"/>
      <c r="O104" s="15" t="s">
        <v>137</v>
      </c>
      <c r="P104" s="65">
        <v>480</v>
      </c>
      <c r="Q104" s="26">
        <v>76414</v>
      </c>
      <c r="R104" s="26">
        <v>43549</v>
      </c>
      <c r="S104" s="65">
        <v>480</v>
      </c>
      <c r="T104" s="29" t="s">
        <v>762</v>
      </c>
    </row>
    <row r="105" spans="1:19" ht="27" customHeight="1">
      <c r="A105" s="48" t="s">
        <v>303</v>
      </c>
      <c r="B105" s="25" t="s">
        <v>71</v>
      </c>
      <c r="C105" s="25" t="s">
        <v>72</v>
      </c>
      <c r="D105" s="18" t="s">
        <v>304</v>
      </c>
      <c r="E105" s="28" t="s">
        <v>24</v>
      </c>
      <c r="F105" s="39"/>
      <c r="G105" s="40"/>
      <c r="H105" s="25"/>
      <c r="I105" s="15"/>
      <c r="J105" s="15"/>
      <c r="K105" s="6"/>
      <c r="L105" s="40"/>
      <c r="M105" s="25"/>
      <c r="N105" s="5"/>
      <c r="O105" s="5" t="s">
        <v>305</v>
      </c>
      <c r="P105" s="65">
        <v>441.61</v>
      </c>
      <c r="Q105" s="26">
        <v>43542</v>
      </c>
      <c r="R105" s="26">
        <v>43545</v>
      </c>
      <c r="S105" s="65">
        <v>441.61</v>
      </c>
    </row>
    <row r="106" spans="1:20" ht="27" customHeight="1">
      <c r="A106" s="48" t="s">
        <v>298</v>
      </c>
      <c r="B106" s="25" t="s">
        <v>71</v>
      </c>
      <c r="C106" s="25" t="s">
        <v>72</v>
      </c>
      <c r="D106" s="18" t="s">
        <v>188</v>
      </c>
      <c r="E106" s="28" t="s">
        <v>24</v>
      </c>
      <c r="F106" s="39"/>
      <c r="G106" s="40"/>
      <c r="H106" s="31"/>
      <c r="I106" s="15"/>
      <c r="J106" s="15"/>
      <c r="K106" s="6"/>
      <c r="L106" s="40"/>
      <c r="M106" s="25"/>
      <c r="N106" s="5"/>
      <c r="O106" s="5" t="s">
        <v>189</v>
      </c>
      <c r="P106" s="65">
        <v>300</v>
      </c>
      <c r="Q106" s="26" t="s">
        <v>299</v>
      </c>
      <c r="R106" s="26" t="s">
        <v>300</v>
      </c>
      <c r="S106" s="65">
        <v>300</v>
      </c>
      <c r="T106" s="29" t="s">
        <v>687</v>
      </c>
    </row>
    <row r="107" spans="1:20" ht="27" customHeight="1">
      <c r="A107" s="48" t="s">
        <v>310</v>
      </c>
      <c r="B107" s="25" t="s">
        <v>71</v>
      </c>
      <c r="C107" s="25" t="s">
        <v>72</v>
      </c>
      <c r="D107" s="18" t="s">
        <v>314</v>
      </c>
      <c r="E107" s="28" t="s">
        <v>24</v>
      </c>
      <c r="F107" s="39"/>
      <c r="G107" s="40"/>
      <c r="H107" s="33"/>
      <c r="I107" s="15"/>
      <c r="J107" s="15"/>
      <c r="K107" s="6"/>
      <c r="L107" s="40"/>
      <c r="M107" s="33"/>
      <c r="N107" s="5"/>
      <c r="O107" s="5" t="s">
        <v>141</v>
      </c>
      <c r="P107" s="30">
        <v>24000</v>
      </c>
      <c r="Q107" s="26">
        <v>43542</v>
      </c>
      <c r="R107" s="26">
        <v>43737</v>
      </c>
      <c r="S107" s="66">
        <f>7599.55+9244.95</f>
        <v>16844.5</v>
      </c>
      <c r="T107" s="27" t="s">
        <v>778</v>
      </c>
    </row>
    <row r="108" spans="1:20" ht="27" customHeight="1">
      <c r="A108" s="48" t="s">
        <v>308</v>
      </c>
      <c r="B108" s="25" t="s">
        <v>71</v>
      </c>
      <c r="C108" s="25" t="s">
        <v>72</v>
      </c>
      <c r="D108" s="18" t="s">
        <v>1107</v>
      </c>
      <c r="E108" s="28" t="s">
        <v>24</v>
      </c>
      <c r="F108" s="39"/>
      <c r="G108" s="40"/>
      <c r="H108" s="25"/>
      <c r="I108" s="15"/>
      <c r="J108" s="15"/>
      <c r="K108" s="6"/>
      <c r="L108" s="40"/>
      <c r="M108" s="25"/>
      <c r="N108" s="5"/>
      <c r="O108" s="62" t="s">
        <v>309</v>
      </c>
      <c r="P108" s="63">
        <v>8033.6</v>
      </c>
      <c r="Q108" s="64">
        <v>43542</v>
      </c>
      <c r="R108" s="64">
        <v>44256</v>
      </c>
      <c r="S108" s="66">
        <f>186.2+691.6+134.9</f>
        <v>1012.6999999999999</v>
      </c>
      <c r="T108" s="27" t="s">
        <v>1431</v>
      </c>
    </row>
    <row r="109" spans="1:22" ht="27" customHeight="1">
      <c r="A109" s="48" t="s">
        <v>297</v>
      </c>
      <c r="B109" s="25" t="s">
        <v>71</v>
      </c>
      <c r="C109" s="25" t="s">
        <v>72</v>
      </c>
      <c r="D109" s="18" t="s">
        <v>82</v>
      </c>
      <c r="E109" s="28" t="s">
        <v>27</v>
      </c>
      <c r="F109" s="39"/>
      <c r="G109" s="40"/>
      <c r="H109" s="25"/>
      <c r="I109" s="15"/>
      <c r="J109" s="15"/>
      <c r="K109" s="6"/>
      <c r="L109" s="40"/>
      <c r="M109" s="25"/>
      <c r="N109" s="5"/>
      <c r="O109" s="15" t="s">
        <v>81</v>
      </c>
      <c r="P109" s="65">
        <v>7421.93</v>
      </c>
      <c r="Q109" s="26">
        <v>43542</v>
      </c>
      <c r="R109" s="26">
        <v>43550</v>
      </c>
      <c r="S109" s="65">
        <v>7421.93</v>
      </c>
      <c r="T109" s="27" t="s">
        <v>432</v>
      </c>
      <c r="V109" s="63"/>
    </row>
    <row r="110" spans="1:20" ht="27" customHeight="1">
      <c r="A110" s="48" t="s">
        <v>311</v>
      </c>
      <c r="B110" s="25" t="s">
        <v>71</v>
      </c>
      <c r="C110" s="25" t="s">
        <v>72</v>
      </c>
      <c r="D110" s="18" t="s">
        <v>127</v>
      </c>
      <c r="E110" s="28" t="s">
        <v>24</v>
      </c>
      <c r="F110" s="39"/>
      <c r="G110" s="40"/>
      <c r="H110" s="33"/>
      <c r="I110" s="15"/>
      <c r="J110" s="15"/>
      <c r="K110" s="6"/>
      <c r="L110" s="40"/>
      <c r="M110" s="33"/>
      <c r="N110" s="5"/>
      <c r="O110" s="15" t="s">
        <v>312</v>
      </c>
      <c r="P110" s="65">
        <v>36.89</v>
      </c>
      <c r="Q110" s="26">
        <v>43542</v>
      </c>
      <c r="R110" s="26">
        <v>43542</v>
      </c>
      <c r="S110" s="65">
        <v>36.89</v>
      </c>
      <c r="T110" s="27"/>
    </row>
    <row r="111" spans="1:20" ht="27" customHeight="1">
      <c r="A111" s="48" t="s">
        <v>313</v>
      </c>
      <c r="B111" s="25" t="s">
        <v>71</v>
      </c>
      <c r="C111" s="25" t="s">
        <v>72</v>
      </c>
      <c r="D111" s="18" t="s">
        <v>127</v>
      </c>
      <c r="E111" s="28" t="s">
        <v>24</v>
      </c>
      <c r="F111" s="39"/>
      <c r="G111" s="40"/>
      <c r="H111" s="31"/>
      <c r="I111" s="15"/>
      <c r="J111" s="15"/>
      <c r="K111" s="6"/>
      <c r="L111" s="40"/>
      <c r="M111" s="31"/>
      <c r="N111" s="5"/>
      <c r="O111" s="15" t="s">
        <v>129</v>
      </c>
      <c r="P111" s="65">
        <v>3384.5</v>
      </c>
      <c r="Q111" s="26">
        <v>43543</v>
      </c>
      <c r="R111" s="26">
        <v>43543</v>
      </c>
      <c r="S111" s="65">
        <v>3384.5</v>
      </c>
      <c r="T111" s="27" t="s">
        <v>315</v>
      </c>
    </row>
    <row r="112" spans="1:20" ht="27" customHeight="1">
      <c r="A112" s="48" t="s">
        <v>316</v>
      </c>
      <c r="B112" s="25" t="s">
        <v>71</v>
      </c>
      <c r="C112" s="25" t="s">
        <v>72</v>
      </c>
      <c r="D112" s="18" t="s">
        <v>317</v>
      </c>
      <c r="E112" s="28" t="s">
        <v>24</v>
      </c>
      <c r="F112" s="39"/>
      <c r="G112" s="40"/>
      <c r="H112" s="33"/>
      <c r="I112" s="15"/>
      <c r="J112" s="15"/>
      <c r="K112" s="6"/>
      <c r="L112" s="40"/>
      <c r="M112" s="33"/>
      <c r="N112" s="5"/>
      <c r="O112" s="5" t="s">
        <v>318</v>
      </c>
      <c r="P112" s="65">
        <v>2055</v>
      </c>
      <c r="Q112" s="26">
        <v>43543</v>
      </c>
      <c r="R112" s="26">
        <v>43830</v>
      </c>
      <c r="S112" s="65">
        <v>2055</v>
      </c>
      <c r="T112" s="30" t="s">
        <v>319</v>
      </c>
    </row>
    <row r="113" spans="1:20" ht="27" customHeight="1">
      <c r="A113" s="48" t="s">
        <v>320</v>
      </c>
      <c r="B113" s="25" t="s">
        <v>71</v>
      </c>
      <c r="C113" s="25" t="s">
        <v>72</v>
      </c>
      <c r="D113" s="18" t="s">
        <v>160</v>
      </c>
      <c r="E113" s="28" t="s">
        <v>24</v>
      </c>
      <c r="F113" s="39"/>
      <c r="G113" s="40"/>
      <c r="H113" s="33"/>
      <c r="I113" s="15"/>
      <c r="J113" s="15"/>
      <c r="K113" s="6"/>
      <c r="L113" s="40"/>
      <c r="M113" s="33"/>
      <c r="N113" s="5"/>
      <c r="O113" s="5" t="s">
        <v>224</v>
      </c>
      <c r="P113" s="65">
        <v>3200</v>
      </c>
      <c r="Q113" s="26">
        <v>43543</v>
      </c>
      <c r="R113" s="26">
        <v>43543</v>
      </c>
      <c r="S113" s="65">
        <v>3200</v>
      </c>
      <c r="T113" s="27" t="s">
        <v>321</v>
      </c>
    </row>
    <row r="114" spans="1:20" ht="27" customHeight="1">
      <c r="A114" s="48" t="s">
        <v>322</v>
      </c>
      <c r="B114" s="25" t="s">
        <v>71</v>
      </c>
      <c r="C114" s="25" t="s">
        <v>72</v>
      </c>
      <c r="D114" s="18" t="s">
        <v>323</v>
      </c>
      <c r="E114" s="28" t="s">
        <v>24</v>
      </c>
      <c r="F114" s="39"/>
      <c r="G114" s="40"/>
      <c r="H114" s="31"/>
      <c r="I114" s="15"/>
      <c r="J114" s="15"/>
      <c r="K114" s="6"/>
      <c r="L114" s="40"/>
      <c r="M114" s="31"/>
      <c r="N114" s="5"/>
      <c r="O114" s="5" t="s">
        <v>324</v>
      </c>
      <c r="P114" s="65">
        <v>1880</v>
      </c>
      <c r="Q114" s="26">
        <v>43543</v>
      </c>
      <c r="R114" s="26">
        <v>43543</v>
      </c>
      <c r="S114" s="65">
        <v>1880</v>
      </c>
      <c r="T114" s="30" t="s">
        <v>325</v>
      </c>
    </row>
    <row r="115" spans="1:20" ht="27" customHeight="1">
      <c r="A115" s="48" t="s">
        <v>327</v>
      </c>
      <c r="B115" s="25" t="s">
        <v>71</v>
      </c>
      <c r="C115" s="25" t="s">
        <v>72</v>
      </c>
      <c r="D115" s="18" t="s">
        <v>148</v>
      </c>
      <c r="E115" s="28" t="s">
        <v>24</v>
      </c>
      <c r="F115" s="39"/>
      <c r="G115" s="40"/>
      <c r="H115" s="25"/>
      <c r="I115" s="15"/>
      <c r="J115" s="15"/>
      <c r="K115" s="6"/>
      <c r="L115" s="40"/>
      <c r="M115" s="25"/>
      <c r="N115" s="5"/>
      <c r="O115" s="5" t="s">
        <v>149</v>
      </c>
      <c r="P115" s="65">
        <v>401.63</v>
      </c>
      <c r="Q115" s="26">
        <v>43543</v>
      </c>
      <c r="R115" s="26">
        <v>43543</v>
      </c>
      <c r="S115" s="65">
        <v>401.63</v>
      </c>
      <c r="T115" s="30" t="s">
        <v>329</v>
      </c>
    </row>
    <row r="116" spans="1:20" ht="27" customHeight="1">
      <c r="A116" s="48" t="s">
        <v>326</v>
      </c>
      <c r="B116" s="25" t="s">
        <v>71</v>
      </c>
      <c r="C116" s="25" t="s">
        <v>72</v>
      </c>
      <c r="D116" s="18" t="s">
        <v>151</v>
      </c>
      <c r="E116" s="28" t="s">
        <v>24</v>
      </c>
      <c r="F116" s="39"/>
      <c r="G116" s="40"/>
      <c r="H116" s="32"/>
      <c r="I116" s="15"/>
      <c r="J116" s="15"/>
      <c r="K116" s="6"/>
      <c r="L116" s="40"/>
      <c r="M116" s="32"/>
      <c r="N116" s="5"/>
      <c r="O116" s="5" t="s">
        <v>149</v>
      </c>
      <c r="P116" s="65">
        <v>527.21</v>
      </c>
      <c r="Q116" s="26">
        <v>43543</v>
      </c>
      <c r="R116" s="26">
        <v>43543</v>
      </c>
      <c r="S116" s="65">
        <v>527.21</v>
      </c>
      <c r="T116" s="30" t="s">
        <v>329</v>
      </c>
    </row>
    <row r="117" spans="1:20" ht="27" customHeight="1">
      <c r="A117" s="48" t="s">
        <v>328</v>
      </c>
      <c r="B117" s="25" t="s">
        <v>71</v>
      </c>
      <c r="C117" s="25" t="s">
        <v>72</v>
      </c>
      <c r="D117" s="18" t="s">
        <v>330</v>
      </c>
      <c r="E117" s="28" t="s">
        <v>24</v>
      </c>
      <c r="F117" s="39"/>
      <c r="G117" s="40"/>
      <c r="H117" s="32"/>
      <c r="I117" s="15"/>
      <c r="J117" s="5"/>
      <c r="K117" s="6"/>
      <c r="L117" s="40"/>
      <c r="M117" s="32"/>
      <c r="N117" s="5"/>
      <c r="O117" s="5" t="s">
        <v>169</v>
      </c>
      <c r="P117" s="65">
        <v>485.71</v>
      </c>
      <c r="Q117" s="26">
        <v>43543</v>
      </c>
      <c r="R117" s="26">
        <v>43543</v>
      </c>
      <c r="S117" s="65">
        <v>485.71</v>
      </c>
      <c r="T117" s="30" t="s">
        <v>331</v>
      </c>
    </row>
    <row r="118" spans="1:20" ht="27" customHeight="1">
      <c r="A118" s="48" t="s">
        <v>332</v>
      </c>
      <c r="B118" s="25" t="s">
        <v>71</v>
      </c>
      <c r="C118" s="25" t="s">
        <v>72</v>
      </c>
      <c r="D118" s="18" t="s">
        <v>334</v>
      </c>
      <c r="E118" s="28" t="s">
        <v>24</v>
      </c>
      <c r="F118" s="39"/>
      <c r="G118" s="40"/>
      <c r="H118" s="32"/>
      <c r="I118" s="15"/>
      <c r="J118" s="15"/>
      <c r="K118" s="6"/>
      <c r="L118" s="40"/>
      <c r="M118" s="32"/>
      <c r="N118" s="5"/>
      <c r="O118" s="15" t="s">
        <v>337</v>
      </c>
      <c r="P118" s="65">
        <v>14.27</v>
      </c>
      <c r="Q118" s="26">
        <v>43543</v>
      </c>
      <c r="R118" s="64">
        <v>43543</v>
      </c>
      <c r="S118" s="65">
        <v>14.27</v>
      </c>
      <c r="T118" s="30" t="s">
        <v>333</v>
      </c>
    </row>
    <row r="119" spans="1:20" ht="27" customHeight="1">
      <c r="A119" s="48" t="s">
        <v>335</v>
      </c>
      <c r="B119" s="25" t="s">
        <v>71</v>
      </c>
      <c r="C119" s="25" t="s">
        <v>72</v>
      </c>
      <c r="D119" s="18" t="s">
        <v>336</v>
      </c>
      <c r="E119" s="28" t="s">
        <v>24</v>
      </c>
      <c r="F119" s="39"/>
      <c r="G119" s="40"/>
      <c r="H119" s="25"/>
      <c r="I119" s="15"/>
      <c r="J119" s="15"/>
      <c r="K119" s="6"/>
      <c r="L119" s="40"/>
      <c r="M119" s="25"/>
      <c r="N119" s="5"/>
      <c r="O119" s="15" t="s">
        <v>337</v>
      </c>
      <c r="P119" s="65">
        <v>289.75</v>
      </c>
      <c r="Q119" s="26">
        <v>43543</v>
      </c>
      <c r="R119" s="64">
        <v>43543</v>
      </c>
      <c r="S119" s="65">
        <v>289.75</v>
      </c>
      <c r="T119" s="30" t="s">
        <v>338</v>
      </c>
    </row>
    <row r="120" spans="1:20" ht="27" customHeight="1">
      <c r="A120" s="48" t="s">
        <v>346</v>
      </c>
      <c r="B120" s="25" t="s">
        <v>71</v>
      </c>
      <c r="C120" s="25" t="s">
        <v>72</v>
      </c>
      <c r="D120" s="18" t="s">
        <v>132</v>
      </c>
      <c r="E120" s="28" t="s">
        <v>24</v>
      </c>
      <c r="F120" s="39"/>
      <c r="G120" s="40"/>
      <c r="H120" s="32"/>
      <c r="I120" s="15"/>
      <c r="J120" s="15"/>
      <c r="K120" s="6"/>
      <c r="L120" s="40"/>
      <c r="M120" s="32"/>
      <c r="N120" s="5"/>
      <c r="O120" s="15" t="s">
        <v>133</v>
      </c>
      <c r="P120" s="65">
        <v>2715.76</v>
      </c>
      <c r="Q120" s="26">
        <v>43544</v>
      </c>
      <c r="R120" s="26">
        <v>43544</v>
      </c>
      <c r="S120" s="65">
        <v>2715.76</v>
      </c>
      <c r="T120" s="30" t="s">
        <v>265</v>
      </c>
    </row>
    <row r="121" spans="1:20" ht="27" customHeight="1">
      <c r="A121" s="48" t="s">
        <v>347</v>
      </c>
      <c r="B121" s="25" t="s">
        <v>71</v>
      </c>
      <c r="C121" s="25" t="s">
        <v>72</v>
      </c>
      <c r="D121" s="18" t="s">
        <v>160</v>
      </c>
      <c r="E121" s="28" t="s">
        <v>24</v>
      </c>
      <c r="F121" s="39"/>
      <c r="G121" s="40"/>
      <c r="H121" s="32"/>
      <c r="I121" s="15"/>
      <c r="J121" s="15"/>
      <c r="K121" s="6"/>
      <c r="L121" s="40"/>
      <c r="M121" s="32"/>
      <c r="N121" s="5"/>
      <c r="O121" s="5" t="s">
        <v>129</v>
      </c>
      <c r="P121" s="65">
        <v>253.71</v>
      </c>
      <c r="Q121" s="26">
        <v>43545</v>
      </c>
      <c r="R121" s="26">
        <v>43545</v>
      </c>
      <c r="S121" s="65">
        <v>253.71</v>
      </c>
      <c r="T121" s="30" t="s">
        <v>348</v>
      </c>
    </row>
    <row r="122" spans="1:20" ht="27" customHeight="1">
      <c r="A122" s="48" t="s">
        <v>349</v>
      </c>
      <c r="B122" s="25" t="s">
        <v>71</v>
      </c>
      <c r="C122" s="25" t="s">
        <v>72</v>
      </c>
      <c r="D122" s="18" t="s">
        <v>127</v>
      </c>
      <c r="E122" s="28" t="s">
        <v>24</v>
      </c>
      <c r="F122" s="39"/>
      <c r="G122" s="40"/>
      <c r="H122" s="33"/>
      <c r="I122" s="15"/>
      <c r="J122" s="15"/>
      <c r="K122" s="6"/>
      <c r="L122" s="40"/>
      <c r="M122" s="33"/>
      <c r="N122" s="5"/>
      <c r="O122" s="5" t="s">
        <v>163</v>
      </c>
      <c r="P122" s="65">
        <v>1012.74</v>
      </c>
      <c r="Q122" s="26">
        <v>43545</v>
      </c>
      <c r="R122" s="26">
        <v>43545</v>
      </c>
      <c r="S122" s="65">
        <v>1012.74</v>
      </c>
      <c r="T122" s="30" t="s">
        <v>350</v>
      </c>
    </row>
    <row r="123" spans="1:20" ht="27" customHeight="1">
      <c r="A123" s="48" t="s">
        <v>351</v>
      </c>
      <c r="B123" s="25" t="s">
        <v>71</v>
      </c>
      <c r="C123" s="25" t="s">
        <v>72</v>
      </c>
      <c r="D123" s="18" t="s">
        <v>160</v>
      </c>
      <c r="E123" s="28" t="s">
        <v>24</v>
      </c>
      <c r="F123" s="39"/>
      <c r="G123" s="40"/>
      <c r="H123" s="31"/>
      <c r="I123" s="15"/>
      <c r="J123" s="15"/>
      <c r="K123" s="6"/>
      <c r="L123" s="40"/>
      <c r="M123" s="31"/>
      <c r="N123" s="5"/>
      <c r="O123" s="5" t="s">
        <v>512</v>
      </c>
      <c r="P123" s="65">
        <v>3762.46</v>
      </c>
      <c r="Q123" s="26">
        <v>43545</v>
      </c>
      <c r="R123" s="26">
        <v>43545</v>
      </c>
      <c r="S123" s="65">
        <v>3762.46</v>
      </c>
      <c r="T123" s="30" t="s">
        <v>352</v>
      </c>
    </row>
    <row r="124" spans="1:22" ht="27" customHeight="1">
      <c r="A124" s="48" t="s">
        <v>353</v>
      </c>
      <c r="B124" s="25" t="s">
        <v>71</v>
      </c>
      <c r="C124" s="25" t="s">
        <v>72</v>
      </c>
      <c r="D124" s="18" t="s">
        <v>148</v>
      </c>
      <c r="E124" s="28" t="s">
        <v>24</v>
      </c>
      <c r="F124" s="39"/>
      <c r="G124" s="40"/>
      <c r="H124" s="32"/>
      <c r="I124" s="15"/>
      <c r="J124" s="15"/>
      <c r="K124" s="6"/>
      <c r="L124" s="40"/>
      <c r="M124" s="32"/>
      <c r="N124" s="5"/>
      <c r="O124" s="5" t="s">
        <v>354</v>
      </c>
      <c r="P124" s="65">
        <v>63.89</v>
      </c>
      <c r="Q124" s="26">
        <v>43545</v>
      </c>
      <c r="R124" s="26">
        <v>43545</v>
      </c>
      <c r="S124" s="65">
        <v>63.89</v>
      </c>
      <c r="T124" s="30" t="s">
        <v>355</v>
      </c>
      <c r="V124" s="10"/>
    </row>
    <row r="125" spans="1:20" ht="27" customHeight="1">
      <c r="A125" s="48" t="s">
        <v>356</v>
      </c>
      <c r="B125" s="25" t="s">
        <v>71</v>
      </c>
      <c r="C125" s="25" t="s">
        <v>72</v>
      </c>
      <c r="D125" s="18" t="s">
        <v>82</v>
      </c>
      <c r="E125" s="28" t="s">
        <v>27</v>
      </c>
      <c r="F125" s="39"/>
      <c r="G125" s="40"/>
      <c r="H125" s="25"/>
      <c r="I125" s="15"/>
      <c r="J125" s="15"/>
      <c r="K125" s="6"/>
      <c r="L125" s="40"/>
      <c r="M125" s="25"/>
      <c r="N125" s="5"/>
      <c r="O125" s="15" t="s">
        <v>81</v>
      </c>
      <c r="P125" s="65">
        <v>7377.98</v>
      </c>
      <c r="Q125" s="26">
        <v>43549</v>
      </c>
      <c r="R125" s="26">
        <v>43557</v>
      </c>
      <c r="S125" s="65">
        <v>7377.98</v>
      </c>
      <c r="T125" s="29" t="s">
        <v>781</v>
      </c>
    </row>
    <row r="126" spans="1:20" ht="27" customHeight="1">
      <c r="A126" s="48" t="s">
        <v>361</v>
      </c>
      <c r="B126" s="25" t="s">
        <v>71</v>
      </c>
      <c r="C126" s="25" t="s">
        <v>72</v>
      </c>
      <c r="D126" s="18" t="s">
        <v>362</v>
      </c>
      <c r="E126" s="28" t="s">
        <v>24</v>
      </c>
      <c r="F126" s="39"/>
      <c r="G126" s="40"/>
      <c r="H126" s="25"/>
      <c r="I126" s="15"/>
      <c r="J126" s="15"/>
      <c r="K126" s="6"/>
      <c r="L126" s="40"/>
      <c r="M126" s="25"/>
      <c r="N126" s="5"/>
      <c r="O126" s="15" t="s">
        <v>363</v>
      </c>
      <c r="P126" s="65">
        <v>300</v>
      </c>
      <c r="Q126" s="26">
        <v>43551</v>
      </c>
      <c r="R126" s="26">
        <v>43917</v>
      </c>
      <c r="S126" s="65">
        <v>300</v>
      </c>
      <c r="T126" s="27"/>
    </row>
    <row r="127" spans="1:20" ht="27" customHeight="1">
      <c r="A127" s="48" t="s">
        <v>360</v>
      </c>
      <c r="B127" s="25" t="s">
        <v>71</v>
      </c>
      <c r="C127" s="25" t="s">
        <v>72</v>
      </c>
      <c r="D127" s="18" t="s">
        <v>273</v>
      </c>
      <c r="E127" s="28" t="s">
        <v>24</v>
      </c>
      <c r="F127" s="39"/>
      <c r="G127" s="40"/>
      <c r="H127" s="32"/>
      <c r="I127" s="15"/>
      <c r="J127" s="15"/>
      <c r="K127" s="6"/>
      <c r="L127" s="40"/>
      <c r="M127" s="32"/>
      <c r="N127" s="5"/>
      <c r="O127" s="15" t="s">
        <v>262</v>
      </c>
      <c r="P127" s="65">
        <v>151.64</v>
      </c>
      <c r="Q127" s="26">
        <v>43551</v>
      </c>
      <c r="R127" s="26">
        <v>43554</v>
      </c>
      <c r="S127" s="65">
        <v>151.64</v>
      </c>
      <c r="T127" s="27" t="s">
        <v>684</v>
      </c>
    </row>
    <row r="128" spans="1:19" ht="27" customHeight="1">
      <c r="A128" s="48" t="s">
        <v>357</v>
      </c>
      <c r="B128" s="25" t="s">
        <v>71</v>
      </c>
      <c r="C128" s="25" t="s">
        <v>72</v>
      </c>
      <c r="D128" s="18" t="s">
        <v>358</v>
      </c>
      <c r="E128" s="28" t="s">
        <v>24</v>
      </c>
      <c r="F128" s="39"/>
      <c r="G128" s="40"/>
      <c r="H128" s="32"/>
      <c r="I128" s="15"/>
      <c r="J128" s="5"/>
      <c r="K128" s="6"/>
      <c r="L128" s="40"/>
      <c r="M128" s="32"/>
      <c r="N128" s="5"/>
      <c r="O128" s="5" t="s">
        <v>359</v>
      </c>
      <c r="P128" s="65">
        <v>216</v>
      </c>
      <c r="Q128" s="26">
        <v>43551</v>
      </c>
      <c r="R128" s="26">
        <v>43554</v>
      </c>
      <c r="S128" s="65">
        <v>216</v>
      </c>
    </row>
    <row r="129" spans="1:19" ht="27" customHeight="1">
      <c r="A129" s="48" t="s">
        <v>364</v>
      </c>
      <c r="B129" s="25" t="s">
        <v>71</v>
      </c>
      <c r="C129" s="25" t="s">
        <v>72</v>
      </c>
      <c r="D129" s="18" t="s">
        <v>365</v>
      </c>
      <c r="E129" s="28" t="s">
        <v>24</v>
      </c>
      <c r="F129" s="39"/>
      <c r="G129" s="40"/>
      <c r="H129" s="50"/>
      <c r="I129" s="15"/>
      <c r="J129" s="15"/>
      <c r="K129" s="6"/>
      <c r="L129" s="40"/>
      <c r="M129" s="25"/>
      <c r="N129" s="5"/>
      <c r="O129" s="15" t="s">
        <v>145</v>
      </c>
      <c r="P129" s="65">
        <v>72</v>
      </c>
      <c r="Q129" s="26">
        <v>43552</v>
      </c>
      <c r="R129" s="26">
        <v>43557</v>
      </c>
      <c r="S129" s="65">
        <v>72</v>
      </c>
    </row>
    <row r="130" spans="1:22" ht="27" customHeight="1">
      <c r="A130" s="72" t="s">
        <v>366</v>
      </c>
      <c r="B130" s="54" t="s">
        <v>71</v>
      </c>
      <c r="C130" s="54" t="s">
        <v>72</v>
      </c>
      <c r="D130" s="55" t="s">
        <v>367</v>
      </c>
      <c r="E130" s="56" t="s">
        <v>24</v>
      </c>
      <c r="F130" s="57"/>
      <c r="G130" s="58"/>
      <c r="H130" s="59"/>
      <c r="I130" s="60"/>
      <c r="J130" s="60"/>
      <c r="K130" s="61"/>
      <c r="L130" s="58"/>
      <c r="M130" s="59"/>
      <c r="N130" s="62"/>
      <c r="O130" s="62" t="s">
        <v>368</v>
      </c>
      <c r="P130" s="65">
        <v>50</v>
      </c>
      <c r="Q130" s="64">
        <v>43552</v>
      </c>
      <c r="R130" s="26">
        <v>43552</v>
      </c>
      <c r="S130" s="65">
        <v>50</v>
      </c>
      <c r="T130" s="30" t="s">
        <v>369</v>
      </c>
      <c r="U130" s="101" t="s">
        <v>429</v>
      </c>
      <c r="V130" s="101"/>
    </row>
    <row r="131" spans="1:20" ht="27" customHeight="1">
      <c r="A131" s="53" t="s">
        <v>371</v>
      </c>
      <c r="B131" s="54" t="s">
        <v>71</v>
      </c>
      <c r="C131" s="54" t="s">
        <v>72</v>
      </c>
      <c r="D131" s="55" t="s">
        <v>370</v>
      </c>
      <c r="E131" s="56" t="s">
        <v>24</v>
      </c>
      <c r="F131" s="57"/>
      <c r="G131" s="58"/>
      <c r="H131" s="59"/>
      <c r="I131" s="60"/>
      <c r="J131" s="60"/>
      <c r="K131" s="61"/>
      <c r="L131" s="58"/>
      <c r="M131" s="59"/>
      <c r="N131" s="62"/>
      <c r="O131" s="62" t="s">
        <v>372</v>
      </c>
      <c r="P131" s="65">
        <v>1175.68</v>
      </c>
      <c r="Q131" s="64">
        <v>43556</v>
      </c>
      <c r="R131" s="26">
        <v>43556</v>
      </c>
      <c r="S131" s="65">
        <v>1175.68</v>
      </c>
      <c r="T131" s="27"/>
    </row>
    <row r="132" spans="1:20" ht="27" customHeight="1">
      <c r="A132" s="53" t="s">
        <v>375</v>
      </c>
      <c r="B132" s="54" t="s">
        <v>71</v>
      </c>
      <c r="C132" s="54" t="s">
        <v>72</v>
      </c>
      <c r="D132" s="55" t="s">
        <v>82</v>
      </c>
      <c r="E132" s="56" t="s">
        <v>27</v>
      </c>
      <c r="F132" s="57"/>
      <c r="G132" s="58"/>
      <c r="H132" s="54"/>
      <c r="I132" s="60"/>
      <c r="J132" s="60"/>
      <c r="K132" s="61"/>
      <c r="L132" s="58"/>
      <c r="M132" s="54"/>
      <c r="N132" s="62"/>
      <c r="O132" s="60" t="s">
        <v>81</v>
      </c>
      <c r="P132" s="65">
        <v>7471.37</v>
      </c>
      <c r="Q132" s="64">
        <v>43557</v>
      </c>
      <c r="R132" s="26">
        <v>43564</v>
      </c>
      <c r="S132" s="65">
        <v>7471.37</v>
      </c>
      <c r="T132" s="27" t="s">
        <v>782</v>
      </c>
    </row>
    <row r="133" spans="1:20" ht="27" customHeight="1">
      <c r="A133" s="53" t="s">
        <v>376</v>
      </c>
      <c r="B133" s="54" t="s">
        <v>71</v>
      </c>
      <c r="C133" s="54" t="s">
        <v>72</v>
      </c>
      <c r="D133" s="55" t="s">
        <v>148</v>
      </c>
      <c r="E133" s="56" t="s">
        <v>24</v>
      </c>
      <c r="F133" s="57"/>
      <c r="G133" s="58"/>
      <c r="H133" s="59"/>
      <c r="I133" s="60"/>
      <c r="J133" s="60"/>
      <c r="K133" s="61"/>
      <c r="L133" s="58"/>
      <c r="M133" s="59"/>
      <c r="N133" s="62"/>
      <c r="O133" s="62" t="s">
        <v>377</v>
      </c>
      <c r="P133" s="65">
        <v>28.76</v>
      </c>
      <c r="Q133" s="64">
        <v>43557</v>
      </c>
      <c r="R133" s="26">
        <v>43557</v>
      </c>
      <c r="S133" s="65">
        <v>28.76</v>
      </c>
      <c r="T133" s="30" t="s">
        <v>378</v>
      </c>
    </row>
    <row r="134" spans="1:20" ht="27" customHeight="1">
      <c r="A134" s="53" t="s">
        <v>379</v>
      </c>
      <c r="B134" s="54" t="s">
        <v>71</v>
      </c>
      <c r="C134" s="54" t="s">
        <v>72</v>
      </c>
      <c r="D134" s="55" t="s">
        <v>380</v>
      </c>
      <c r="E134" s="56" t="s">
        <v>24</v>
      </c>
      <c r="F134" s="57"/>
      <c r="G134" s="58"/>
      <c r="H134" s="59"/>
      <c r="I134" s="60"/>
      <c r="J134" s="60"/>
      <c r="K134" s="61"/>
      <c r="L134" s="58"/>
      <c r="M134" s="59"/>
      <c r="N134" s="62"/>
      <c r="O134" s="62" t="s">
        <v>381</v>
      </c>
      <c r="P134" s="65">
        <v>8208</v>
      </c>
      <c r="Q134" s="64">
        <v>43559</v>
      </c>
      <c r="R134" s="26">
        <v>43589</v>
      </c>
      <c r="S134" s="65">
        <f>4104+4104</f>
        <v>8208</v>
      </c>
      <c r="T134" s="27"/>
    </row>
    <row r="135" spans="1:21" ht="27" customHeight="1">
      <c r="A135" s="48" t="s">
        <v>382</v>
      </c>
      <c r="B135" s="25" t="s">
        <v>71</v>
      </c>
      <c r="C135" s="25" t="s">
        <v>72</v>
      </c>
      <c r="D135" s="18" t="s">
        <v>383</v>
      </c>
      <c r="E135" s="28" t="s">
        <v>16</v>
      </c>
      <c r="F135" s="39"/>
      <c r="G135" s="40"/>
      <c r="H135" s="31"/>
      <c r="I135" s="15"/>
      <c r="J135" s="15"/>
      <c r="K135" s="6"/>
      <c r="L135" s="40"/>
      <c r="M135" s="31"/>
      <c r="N135" s="5"/>
      <c r="O135" s="60" t="s">
        <v>155</v>
      </c>
      <c r="P135" s="63">
        <v>115499.67</v>
      </c>
      <c r="Q135" s="64">
        <v>43560</v>
      </c>
      <c r="R135" s="64">
        <v>43804</v>
      </c>
      <c r="S135" s="66">
        <f>46199.67+34650</f>
        <v>80849.67</v>
      </c>
      <c r="T135" s="27" t="s">
        <v>768</v>
      </c>
      <c r="U135" t="s">
        <v>769</v>
      </c>
    </row>
    <row r="136" spans="1:20" ht="27" customHeight="1">
      <c r="A136" s="48" t="s">
        <v>390</v>
      </c>
      <c r="B136" s="25" t="s">
        <v>71</v>
      </c>
      <c r="C136" s="25" t="s">
        <v>72</v>
      </c>
      <c r="D136" s="18" t="s">
        <v>392</v>
      </c>
      <c r="E136" s="56" t="s">
        <v>24</v>
      </c>
      <c r="F136" s="39"/>
      <c r="G136" s="40"/>
      <c r="H136" s="33"/>
      <c r="I136" s="15"/>
      <c r="J136" s="15"/>
      <c r="K136" s="6"/>
      <c r="L136" s="40"/>
      <c r="M136" s="33"/>
      <c r="N136" s="5"/>
      <c r="O136" s="15" t="s">
        <v>391</v>
      </c>
      <c r="P136" s="65">
        <v>400</v>
      </c>
      <c r="Q136" s="26">
        <v>43560</v>
      </c>
      <c r="R136" s="26">
        <v>43590</v>
      </c>
      <c r="S136" s="65">
        <v>400</v>
      </c>
      <c r="T136" s="27"/>
    </row>
    <row r="137" spans="1:20" ht="27" customHeight="1">
      <c r="A137" s="48" t="s">
        <v>388</v>
      </c>
      <c r="B137" s="25" t="s">
        <v>71</v>
      </c>
      <c r="C137" s="25" t="s">
        <v>72</v>
      </c>
      <c r="D137" s="18" t="s">
        <v>389</v>
      </c>
      <c r="E137" s="56" t="s">
        <v>24</v>
      </c>
      <c r="F137" s="39"/>
      <c r="G137" s="40"/>
      <c r="H137" s="33"/>
      <c r="I137" s="15"/>
      <c r="J137" s="15"/>
      <c r="K137" s="6"/>
      <c r="L137" s="40"/>
      <c r="M137" s="33"/>
      <c r="N137" s="5"/>
      <c r="O137" s="15" t="s">
        <v>149</v>
      </c>
      <c r="P137" s="65">
        <v>4885.5</v>
      </c>
      <c r="Q137" s="26">
        <v>43560</v>
      </c>
      <c r="R137" s="26">
        <v>43926</v>
      </c>
      <c r="S137" s="65">
        <f>4031.06+854.44</f>
        <v>4885.5</v>
      </c>
      <c r="T137" s="27" t="s">
        <v>694</v>
      </c>
    </row>
    <row r="138" spans="1:20" ht="27" customHeight="1">
      <c r="A138" s="48" t="s">
        <v>393</v>
      </c>
      <c r="B138" s="25" t="s">
        <v>71</v>
      </c>
      <c r="C138" s="25" t="s">
        <v>72</v>
      </c>
      <c r="D138" s="18" t="s">
        <v>801</v>
      </c>
      <c r="E138" s="56" t="s">
        <v>24</v>
      </c>
      <c r="F138" s="39"/>
      <c r="G138" s="40"/>
      <c r="H138" s="32"/>
      <c r="I138" s="15"/>
      <c r="J138" s="15"/>
      <c r="K138" s="6"/>
      <c r="L138" s="40"/>
      <c r="M138" s="32"/>
      <c r="N138" s="5"/>
      <c r="O138" s="15" t="s">
        <v>201</v>
      </c>
      <c r="P138" s="65">
        <v>340</v>
      </c>
      <c r="Q138" s="26">
        <v>43560</v>
      </c>
      <c r="R138" s="26">
        <v>43590</v>
      </c>
      <c r="S138" s="65">
        <v>340</v>
      </c>
      <c r="T138" s="27"/>
    </row>
    <row r="139" spans="1:20" ht="27" customHeight="1">
      <c r="A139" s="48" t="s">
        <v>395</v>
      </c>
      <c r="B139" s="25" t="s">
        <v>71</v>
      </c>
      <c r="C139" s="25" t="s">
        <v>72</v>
      </c>
      <c r="D139" s="18" t="s">
        <v>397</v>
      </c>
      <c r="E139" s="56" t="s">
        <v>24</v>
      </c>
      <c r="F139" s="39"/>
      <c r="G139" s="40"/>
      <c r="H139" s="33"/>
      <c r="I139" s="15"/>
      <c r="J139" s="15"/>
      <c r="K139" s="6"/>
      <c r="L139" s="40"/>
      <c r="M139" s="33"/>
      <c r="N139" s="5"/>
      <c r="O139" s="15" t="s">
        <v>396</v>
      </c>
      <c r="P139" s="65">
        <v>1574</v>
      </c>
      <c r="Q139" s="26">
        <v>43560</v>
      </c>
      <c r="R139" s="26">
        <v>43926</v>
      </c>
      <c r="S139" s="65">
        <v>1574</v>
      </c>
      <c r="T139" s="27" t="s">
        <v>672</v>
      </c>
    </row>
    <row r="140" spans="1:20" ht="27" customHeight="1">
      <c r="A140" s="48" t="s">
        <v>398</v>
      </c>
      <c r="B140" s="25" t="s">
        <v>71</v>
      </c>
      <c r="C140" s="25" t="s">
        <v>72</v>
      </c>
      <c r="D140" s="18" t="s">
        <v>399</v>
      </c>
      <c r="E140" s="56" t="s">
        <v>24</v>
      </c>
      <c r="F140" s="39"/>
      <c r="G140" s="40"/>
      <c r="H140" s="33"/>
      <c r="I140" s="15"/>
      <c r="J140" s="15"/>
      <c r="K140" s="6"/>
      <c r="L140" s="40"/>
      <c r="M140" s="33"/>
      <c r="N140" s="5"/>
      <c r="O140" s="5" t="s">
        <v>400</v>
      </c>
      <c r="P140" s="65">
        <v>9080</v>
      </c>
      <c r="Q140" s="26">
        <v>43560</v>
      </c>
      <c r="R140" s="26">
        <v>43590</v>
      </c>
      <c r="S140" s="65">
        <v>9080</v>
      </c>
      <c r="T140" s="27"/>
    </row>
    <row r="141" spans="1:20" ht="27" customHeight="1">
      <c r="A141" s="48" t="s">
        <v>401</v>
      </c>
      <c r="B141" s="25" t="s">
        <v>71</v>
      </c>
      <c r="C141" s="25" t="s">
        <v>72</v>
      </c>
      <c r="D141" s="18" t="s">
        <v>402</v>
      </c>
      <c r="E141" s="56" t="s">
        <v>24</v>
      </c>
      <c r="F141" s="39"/>
      <c r="G141" s="40"/>
      <c r="H141" s="25"/>
      <c r="I141" s="15"/>
      <c r="J141" s="15"/>
      <c r="K141" s="6"/>
      <c r="L141" s="40"/>
      <c r="M141" s="25"/>
      <c r="N141" s="5"/>
      <c r="O141" s="15" t="s">
        <v>403</v>
      </c>
      <c r="P141" s="65">
        <v>3438.5</v>
      </c>
      <c r="Q141" s="26">
        <v>43560</v>
      </c>
      <c r="R141" s="26">
        <v>43590</v>
      </c>
      <c r="S141" s="65">
        <v>3438.5</v>
      </c>
      <c r="T141" s="27"/>
    </row>
    <row r="142" spans="1:20" ht="27" customHeight="1">
      <c r="A142" s="48" t="s">
        <v>404</v>
      </c>
      <c r="B142" s="25" t="s">
        <v>71</v>
      </c>
      <c r="C142" s="25" t="s">
        <v>72</v>
      </c>
      <c r="D142" s="18" t="s">
        <v>405</v>
      </c>
      <c r="E142" s="56" t="s">
        <v>24</v>
      </c>
      <c r="F142" s="39"/>
      <c r="G142" s="40"/>
      <c r="H142" s="33"/>
      <c r="I142" s="15"/>
      <c r="J142" s="15"/>
      <c r="K142" s="6"/>
      <c r="L142" s="40"/>
      <c r="M142" s="33"/>
      <c r="N142" s="5"/>
      <c r="O142" s="5" t="s">
        <v>411</v>
      </c>
      <c r="P142" s="65">
        <v>710.5</v>
      </c>
      <c r="Q142" s="26">
        <v>43560</v>
      </c>
      <c r="R142" s="26">
        <v>43590</v>
      </c>
      <c r="S142" s="65">
        <v>710.5</v>
      </c>
      <c r="T142" s="27"/>
    </row>
    <row r="143" spans="1:20" ht="27" customHeight="1">
      <c r="A143" s="48" t="s">
        <v>611</v>
      </c>
      <c r="B143" s="25" t="s">
        <v>71</v>
      </c>
      <c r="C143" s="25" t="s">
        <v>72</v>
      </c>
      <c r="D143" s="18" t="s">
        <v>82</v>
      </c>
      <c r="E143" s="28" t="s">
        <v>27</v>
      </c>
      <c r="F143" s="39"/>
      <c r="G143" s="40"/>
      <c r="H143" s="25"/>
      <c r="I143" s="15"/>
      <c r="J143" s="15"/>
      <c r="K143" s="6"/>
      <c r="L143" s="40"/>
      <c r="M143" s="25"/>
      <c r="N143" s="5"/>
      <c r="O143" s="15" t="s">
        <v>86</v>
      </c>
      <c r="P143" s="63">
        <v>988500</v>
      </c>
      <c r="Q143" s="26">
        <v>43563</v>
      </c>
      <c r="R143" s="26">
        <v>44585</v>
      </c>
      <c r="S143" s="66">
        <f>15266.59+71687.54</f>
        <v>86954.12999999999</v>
      </c>
      <c r="T143" s="29" t="s">
        <v>779</v>
      </c>
    </row>
    <row r="144" spans="1:20" ht="27" customHeight="1">
      <c r="A144" s="48" t="s">
        <v>440</v>
      </c>
      <c r="B144" s="25" t="s">
        <v>71</v>
      </c>
      <c r="C144" s="25" t="s">
        <v>72</v>
      </c>
      <c r="D144" s="18" t="s">
        <v>82</v>
      </c>
      <c r="E144" s="28" t="s">
        <v>27</v>
      </c>
      <c r="F144" s="39"/>
      <c r="G144" s="40"/>
      <c r="H144" s="25"/>
      <c r="I144" s="15"/>
      <c r="J144" s="15"/>
      <c r="K144" s="6"/>
      <c r="L144" s="40"/>
      <c r="M144" s="25"/>
      <c r="N144" s="5"/>
      <c r="O144" s="15" t="s">
        <v>81</v>
      </c>
      <c r="P144" s="65">
        <v>7475.27</v>
      </c>
      <c r="Q144" s="26">
        <v>43563</v>
      </c>
      <c r="R144" s="26">
        <v>43571</v>
      </c>
      <c r="S144" s="65">
        <v>7475.27</v>
      </c>
      <c r="T144" s="29" t="s">
        <v>783</v>
      </c>
    </row>
    <row r="145" spans="1:20" ht="27" customHeight="1">
      <c r="A145" s="53" t="s">
        <v>441</v>
      </c>
      <c r="B145" s="54" t="s">
        <v>71</v>
      </c>
      <c r="C145" s="54" t="s">
        <v>72</v>
      </c>
      <c r="D145" s="55" t="s">
        <v>82</v>
      </c>
      <c r="E145" s="56" t="s">
        <v>27</v>
      </c>
      <c r="F145" s="57"/>
      <c r="G145" s="58"/>
      <c r="H145" s="59"/>
      <c r="I145" s="60"/>
      <c r="J145" s="60"/>
      <c r="K145" s="61"/>
      <c r="L145" s="58"/>
      <c r="M145" s="59"/>
      <c r="N145" s="62"/>
      <c r="O145" s="62" t="s">
        <v>86</v>
      </c>
      <c r="P145" s="65">
        <v>20108.26</v>
      </c>
      <c r="Q145" s="26">
        <v>43564</v>
      </c>
      <c r="R145" s="26">
        <v>43564</v>
      </c>
      <c r="S145" s="65">
        <v>20108.26</v>
      </c>
      <c r="T145" s="27" t="s">
        <v>442</v>
      </c>
    </row>
    <row r="146" spans="1:19" ht="27" customHeight="1">
      <c r="A146" s="53" t="s">
        <v>443</v>
      </c>
      <c r="B146" s="54" t="s">
        <v>71</v>
      </c>
      <c r="C146" s="54" t="s">
        <v>72</v>
      </c>
      <c r="D146" s="55" t="s">
        <v>444</v>
      </c>
      <c r="E146" s="56" t="s">
        <v>24</v>
      </c>
      <c r="F146" s="57"/>
      <c r="G146" s="58"/>
      <c r="H146" s="59"/>
      <c r="I146" s="60"/>
      <c r="J146" s="60"/>
      <c r="K146" s="61"/>
      <c r="L146" s="58"/>
      <c r="M146" s="59"/>
      <c r="N146" s="62"/>
      <c r="O146" s="62" t="s">
        <v>445</v>
      </c>
      <c r="P146" s="65">
        <v>31030</v>
      </c>
      <c r="Q146" s="26">
        <v>43564</v>
      </c>
      <c r="R146" s="26">
        <v>43564</v>
      </c>
      <c r="S146" s="65">
        <v>31030</v>
      </c>
    </row>
    <row r="147" spans="1:22" ht="27" customHeight="1">
      <c r="A147" s="53" t="s">
        <v>446</v>
      </c>
      <c r="B147" s="54" t="s">
        <v>71</v>
      </c>
      <c r="C147" s="54" t="s">
        <v>72</v>
      </c>
      <c r="D147" s="55" t="s">
        <v>95</v>
      </c>
      <c r="E147" s="56" t="s">
        <v>24</v>
      </c>
      <c r="F147" s="57"/>
      <c r="G147" s="58"/>
      <c r="H147" s="59"/>
      <c r="I147" s="60"/>
      <c r="J147" s="60"/>
      <c r="K147" s="61"/>
      <c r="L147" s="58"/>
      <c r="M147" s="59"/>
      <c r="N147" s="62"/>
      <c r="O147" s="62" t="s">
        <v>96</v>
      </c>
      <c r="P147" s="65">
        <v>611.8</v>
      </c>
      <c r="Q147" s="26">
        <v>43564</v>
      </c>
      <c r="R147" s="26">
        <v>43600</v>
      </c>
      <c r="S147" s="65">
        <v>611.8</v>
      </c>
      <c r="T147" s="27" t="s">
        <v>537</v>
      </c>
      <c r="V147" s="75"/>
    </row>
    <row r="148" spans="1:19" ht="27" customHeight="1">
      <c r="A148" s="48" t="s">
        <v>451</v>
      </c>
      <c r="B148" s="25" t="s">
        <v>71</v>
      </c>
      <c r="C148" s="25" t="s">
        <v>72</v>
      </c>
      <c r="D148" s="18" t="s">
        <v>453</v>
      </c>
      <c r="E148" s="56" t="s">
        <v>24</v>
      </c>
      <c r="F148" s="39"/>
      <c r="G148" s="40"/>
      <c r="H148" s="32"/>
      <c r="I148" s="15"/>
      <c r="J148" s="15"/>
      <c r="K148" s="6"/>
      <c r="L148" s="40"/>
      <c r="M148" s="32"/>
      <c r="N148" s="5"/>
      <c r="O148" s="15" t="s">
        <v>452</v>
      </c>
      <c r="P148" s="30">
        <v>23227.35</v>
      </c>
      <c r="Q148" s="26">
        <v>43565</v>
      </c>
      <c r="R148" s="26">
        <v>43738</v>
      </c>
      <c r="S148" s="66">
        <v>11613.67</v>
      </c>
    </row>
    <row r="149" spans="1:20" ht="27" customHeight="1">
      <c r="A149" s="48" t="s">
        <v>447</v>
      </c>
      <c r="B149" s="25" t="s">
        <v>71</v>
      </c>
      <c r="C149" s="25" t="s">
        <v>72</v>
      </c>
      <c r="D149" s="18" t="s">
        <v>448</v>
      </c>
      <c r="E149" s="56" t="s">
        <v>24</v>
      </c>
      <c r="F149" s="39"/>
      <c r="G149" s="40"/>
      <c r="H149" s="33"/>
      <c r="I149" s="15"/>
      <c r="J149" s="15"/>
      <c r="K149" s="6"/>
      <c r="L149" s="40"/>
      <c r="M149" s="33"/>
      <c r="N149" s="5"/>
      <c r="O149" s="15" t="s">
        <v>449</v>
      </c>
      <c r="P149" s="65">
        <v>362.56</v>
      </c>
      <c r="Q149" s="26">
        <v>43565</v>
      </c>
      <c r="R149" s="26">
        <v>43570</v>
      </c>
      <c r="S149" s="65">
        <v>362.56</v>
      </c>
      <c r="T149" s="27"/>
    </row>
    <row r="150" spans="1:20" ht="27" customHeight="1">
      <c r="A150" s="53" t="s">
        <v>450</v>
      </c>
      <c r="B150" s="54" t="s">
        <v>71</v>
      </c>
      <c r="C150" s="54" t="s">
        <v>72</v>
      </c>
      <c r="D150" s="55" t="s">
        <v>82</v>
      </c>
      <c r="E150" s="56" t="s">
        <v>27</v>
      </c>
      <c r="F150" s="39"/>
      <c r="G150" s="40"/>
      <c r="H150" s="25"/>
      <c r="I150" s="15"/>
      <c r="J150" s="15"/>
      <c r="K150" s="6"/>
      <c r="L150" s="40"/>
      <c r="M150" s="25"/>
      <c r="N150" s="5"/>
      <c r="O150" s="15" t="s">
        <v>81</v>
      </c>
      <c r="P150" s="65">
        <v>6929.49</v>
      </c>
      <c r="Q150" s="26">
        <v>43570</v>
      </c>
      <c r="R150" s="26">
        <v>43578</v>
      </c>
      <c r="S150" s="65">
        <v>6929.49</v>
      </c>
      <c r="T150" s="29" t="s">
        <v>784</v>
      </c>
    </row>
    <row r="151" spans="1:19" ht="27" customHeight="1">
      <c r="A151" s="48" t="s">
        <v>454</v>
      </c>
      <c r="B151" s="25" t="s">
        <v>71</v>
      </c>
      <c r="C151" s="25" t="s">
        <v>72</v>
      </c>
      <c r="D151" s="18" t="s">
        <v>455</v>
      </c>
      <c r="E151" s="56" t="s">
        <v>24</v>
      </c>
      <c r="F151" s="39"/>
      <c r="G151" s="40"/>
      <c r="H151" s="32"/>
      <c r="I151" s="15"/>
      <c r="J151" s="15"/>
      <c r="K151" s="6"/>
      <c r="L151" s="40"/>
      <c r="M151" s="32"/>
      <c r="N151" s="5"/>
      <c r="O151" s="60" t="s">
        <v>520</v>
      </c>
      <c r="P151" s="63">
        <v>2880</v>
      </c>
      <c r="Q151" s="26">
        <v>43571</v>
      </c>
      <c r="R151" s="26">
        <v>43571</v>
      </c>
      <c r="S151" s="66">
        <f>480+1373.01</f>
        <v>1853.01</v>
      </c>
    </row>
    <row r="152" spans="1:20" ht="27" customHeight="1">
      <c r="A152" s="48" t="s">
        <v>456</v>
      </c>
      <c r="B152" s="25" t="s">
        <v>71</v>
      </c>
      <c r="C152" s="25" t="s">
        <v>72</v>
      </c>
      <c r="D152" s="18" t="s">
        <v>192</v>
      </c>
      <c r="E152" s="56" t="s">
        <v>24</v>
      </c>
      <c r="F152" s="39"/>
      <c r="G152" s="40"/>
      <c r="H152" s="32"/>
      <c r="I152" s="15"/>
      <c r="J152" s="15"/>
      <c r="K152" s="6"/>
      <c r="L152" s="40"/>
      <c r="M152" s="32"/>
      <c r="N152" s="5"/>
      <c r="O152" s="15" t="s">
        <v>193</v>
      </c>
      <c r="P152" s="65">
        <v>326</v>
      </c>
      <c r="Q152" s="26">
        <v>43571</v>
      </c>
      <c r="R152" s="26">
        <v>43575</v>
      </c>
      <c r="S152" s="65">
        <v>326</v>
      </c>
      <c r="T152" s="29" t="s">
        <v>774</v>
      </c>
    </row>
    <row r="153" spans="1:20" ht="27" customHeight="1">
      <c r="A153" s="48" t="s">
        <v>457</v>
      </c>
      <c r="B153" s="25" t="s">
        <v>71</v>
      </c>
      <c r="C153" s="25" t="s">
        <v>72</v>
      </c>
      <c r="D153" s="18" t="s">
        <v>458</v>
      </c>
      <c r="E153" s="56" t="s">
        <v>24</v>
      </c>
      <c r="F153" s="39"/>
      <c r="G153" s="40"/>
      <c r="H153" s="33"/>
      <c r="I153" s="15"/>
      <c r="J153" s="15"/>
      <c r="K153" s="6"/>
      <c r="L153" s="40"/>
      <c r="M153" s="33"/>
      <c r="N153" s="5"/>
      <c r="O153" s="15" t="s">
        <v>201</v>
      </c>
      <c r="P153" s="65">
        <v>225</v>
      </c>
      <c r="Q153" s="26">
        <v>43572</v>
      </c>
      <c r="R153" s="26">
        <v>43602</v>
      </c>
      <c r="S153" s="65">
        <v>225</v>
      </c>
      <c r="T153" s="27"/>
    </row>
    <row r="154" spans="1:20" ht="27" customHeight="1">
      <c r="A154" s="48" t="s">
        <v>481</v>
      </c>
      <c r="B154" s="25" t="s">
        <v>71</v>
      </c>
      <c r="C154" s="25" t="s">
        <v>72</v>
      </c>
      <c r="D154" s="18" t="s">
        <v>482</v>
      </c>
      <c r="E154" s="28" t="s">
        <v>13</v>
      </c>
      <c r="F154" s="39"/>
      <c r="G154" s="40"/>
      <c r="H154" s="32"/>
      <c r="I154" s="15"/>
      <c r="J154" s="15"/>
      <c r="K154" s="6"/>
      <c r="L154" s="40"/>
      <c r="M154" s="32"/>
      <c r="N154" s="5"/>
      <c r="O154" s="5" t="s">
        <v>483</v>
      </c>
      <c r="P154" s="30">
        <v>94390</v>
      </c>
      <c r="Q154" s="26">
        <v>43573</v>
      </c>
      <c r="R154" s="26">
        <v>43939</v>
      </c>
      <c r="S154" s="66">
        <f>9442+14158</f>
        <v>23600</v>
      </c>
      <c r="T154" s="27" t="s">
        <v>1086</v>
      </c>
    </row>
    <row r="155" spans="1:19" ht="27" customHeight="1">
      <c r="A155" s="48" t="s">
        <v>484</v>
      </c>
      <c r="B155" s="25" t="s">
        <v>71</v>
      </c>
      <c r="C155" s="25" t="s">
        <v>72</v>
      </c>
      <c r="D155" s="55" t="s">
        <v>487</v>
      </c>
      <c r="E155" s="56" t="s">
        <v>13</v>
      </c>
      <c r="F155" s="57"/>
      <c r="G155" s="58"/>
      <c r="H155" s="54"/>
      <c r="I155" s="60"/>
      <c r="J155" s="62" t="s">
        <v>489</v>
      </c>
      <c r="K155" s="61"/>
      <c r="L155" s="58"/>
      <c r="M155" s="54"/>
      <c r="N155" s="62"/>
      <c r="O155" s="88" t="s">
        <v>485</v>
      </c>
      <c r="P155" s="78">
        <v>5873.95</v>
      </c>
      <c r="Q155" s="64"/>
      <c r="R155" s="64"/>
      <c r="S155" s="78"/>
    </row>
    <row r="156" spans="1:20" ht="27" customHeight="1">
      <c r="A156" s="48" t="s">
        <v>484</v>
      </c>
      <c r="B156" s="25" t="s">
        <v>71</v>
      </c>
      <c r="C156" s="25" t="s">
        <v>72</v>
      </c>
      <c r="D156" s="18" t="s">
        <v>487</v>
      </c>
      <c r="E156" s="28" t="s">
        <v>13</v>
      </c>
      <c r="F156" s="39"/>
      <c r="G156" s="40"/>
      <c r="H156" s="25"/>
      <c r="I156" s="15"/>
      <c r="J156" s="5" t="s">
        <v>485</v>
      </c>
      <c r="K156" s="6"/>
      <c r="L156" s="40"/>
      <c r="M156" s="25"/>
      <c r="N156" s="5"/>
      <c r="O156" s="5" t="s">
        <v>485</v>
      </c>
      <c r="P156" s="30">
        <v>5873.95</v>
      </c>
      <c r="Q156" s="26">
        <v>43573</v>
      </c>
      <c r="R156" s="26">
        <v>43939</v>
      </c>
      <c r="S156" s="66">
        <f>594+1320</f>
        <v>1914</v>
      </c>
      <c r="T156" s="27" t="s">
        <v>798</v>
      </c>
    </row>
    <row r="157" spans="1:20" ht="27" customHeight="1">
      <c r="A157" s="48" t="s">
        <v>486</v>
      </c>
      <c r="B157" s="25" t="s">
        <v>71</v>
      </c>
      <c r="C157" s="25" t="s">
        <v>72</v>
      </c>
      <c r="D157" s="18" t="s">
        <v>488</v>
      </c>
      <c r="E157" s="28" t="s">
        <v>13</v>
      </c>
      <c r="F157" s="39"/>
      <c r="G157" s="40"/>
      <c r="H157" s="32"/>
      <c r="I157" s="15"/>
      <c r="J157" s="15"/>
      <c r="K157" s="6"/>
      <c r="L157" s="40"/>
      <c r="M157" s="32"/>
      <c r="N157" s="5"/>
      <c r="O157" s="5" t="s">
        <v>489</v>
      </c>
      <c r="P157" s="30">
        <v>34117.17</v>
      </c>
      <c r="Q157" s="26">
        <v>43573</v>
      </c>
      <c r="R157" s="26">
        <v>43939</v>
      </c>
      <c r="S157" s="66">
        <f>3410.3+2558</f>
        <v>5968.3</v>
      </c>
      <c r="T157" s="27" t="s">
        <v>771</v>
      </c>
    </row>
    <row r="158" spans="1:20" ht="27" customHeight="1">
      <c r="A158" s="48" t="s">
        <v>491</v>
      </c>
      <c r="B158" s="25" t="s">
        <v>71</v>
      </c>
      <c r="C158" s="25" t="s">
        <v>72</v>
      </c>
      <c r="D158" s="18" t="s">
        <v>492</v>
      </c>
      <c r="E158" s="28" t="s">
        <v>13</v>
      </c>
      <c r="F158" s="39"/>
      <c r="G158" s="40"/>
      <c r="H158" s="32"/>
      <c r="I158" s="15"/>
      <c r="J158" s="15"/>
      <c r="K158" s="6"/>
      <c r="L158" s="40"/>
      <c r="M158" s="32"/>
      <c r="N158" s="5"/>
      <c r="O158" s="5" t="s">
        <v>489</v>
      </c>
      <c r="P158" s="30">
        <v>27759.67</v>
      </c>
      <c r="Q158" s="26">
        <v>43573</v>
      </c>
      <c r="R158" s="26">
        <v>43939</v>
      </c>
      <c r="S158" s="66">
        <f>2772.92+2082</f>
        <v>4854.92</v>
      </c>
      <c r="T158" s="27" t="s">
        <v>772</v>
      </c>
    </row>
    <row r="159" spans="1:19" ht="27" customHeight="1">
      <c r="A159" s="48" t="s">
        <v>493</v>
      </c>
      <c r="B159" s="25" t="s">
        <v>71</v>
      </c>
      <c r="C159" s="25" t="s">
        <v>72</v>
      </c>
      <c r="D159" s="18" t="s">
        <v>494</v>
      </c>
      <c r="E159" s="28" t="s">
        <v>13</v>
      </c>
      <c r="F159" s="39"/>
      <c r="G159" s="40"/>
      <c r="H159" s="25"/>
      <c r="I159" s="15"/>
      <c r="J159" s="15"/>
      <c r="K159" s="6"/>
      <c r="L159" s="40"/>
      <c r="M159" s="25"/>
      <c r="N159" s="5"/>
      <c r="O159" s="5" t="s">
        <v>490</v>
      </c>
      <c r="P159" s="78"/>
      <c r="Q159" s="79"/>
      <c r="R159" s="79"/>
      <c r="S159" s="79"/>
    </row>
    <row r="160" spans="1:20" ht="27" customHeight="1">
      <c r="A160" s="48" t="s">
        <v>495</v>
      </c>
      <c r="B160" s="25" t="s">
        <v>71</v>
      </c>
      <c r="C160" s="25" t="s">
        <v>72</v>
      </c>
      <c r="D160" s="18" t="s">
        <v>496</v>
      </c>
      <c r="E160" s="28" t="s">
        <v>13</v>
      </c>
      <c r="F160" s="39"/>
      <c r="G160" s="40"/>
      <c r="H160" s="33"/>
      <c r="I160" s="15"/>
      <c r="J160" s="15"/>
      <c r="K160" s="6"/>
      <c r="L160" s="40"/>
      <c r="M160" s="33"/>
      <c r="N160" s="5"/>
      <c r="O160" s="5" t="s">
        <v>489</v>
      </c>
      <c r="P160" s="30">
        <v>6032.69</v>
      </c>
      <c r="Q160" s="26">
        <v>43573</v>
      </c>
      <c r="R160" s="26">
        <v>43939</v>
      </c>
      <c r="S160" s="66">
        <f>608.55+452</f>
        <v>1060.55</v>
      </c>
      <c r="T160" s="27" t="s">
        <v>773</v>
      </c>
    </row>
    <row r="161" spans="1:20" ht="27" customHeight="1">
      <c r="A161" s="48" t="s">
        <v>459</v>
      </c>
      <c r="B161" s="25" t="s">
        <v>71</v>
      </c>
      <c r="C161" s="25" t="s">
        <v>72</v>
      </c>
      <c r="D161" s="18" t="s">
        <v>460</v>
      </c>
      <c r="E161" s="56" t="s">
        <v>24</v>
      </c>
      <c r="F161" s="39"/>
      <c r="G161" s="40"/>
      <c r="H161" s="25"/>
      <c r="I161" s="15"/>
      <c r="J161" s="15"/>
      <c r="K161" s="6"/>
      <c r="L161" s="40"/>
      <c r="M161" s="25"/>
      <c r="N161" s="5"/>
      <c r="O161" s="15" t="s">
        <v>324</v>
      </c>
      <c r="P161" s="65">
        <v>700</v>
      </c>
      <c r="Q161" s="26" t="s">
        <v>463</v>
      </c>
      <c r="R161" s="26">
        <v>43603</v>
      </c>
      <c r="S161" s="65">
        <v>700</v>
      </c>
      <c r="T161" s="27" t="s">
        <v>796</v>
      </c>
    </row>
    <row r="162" spans="1:20" ht="27" customHeight="1">
      <c r="A162" s="48" t="s">
        <v>461</v>
      </c>
      <c r="B162" s="25" t="s">
        <v>71</v>
      </c>
      <c r="C162" s="25" t="s">
        <v>72</v>
      </c>
      <c r="D162" s="18" t="s">
        <v>462</v>
      </c>
      <c r="E162" s="56" t="s">
        <v>24</v>
      </c>
      <c r="F162" s="39"/>
      <c r="G162" s="40"/>
      <c r="H162" s="25"/>
      <c r="I162" s="15"/>
      <c r="J162" s="5"/>
      <c r="K162" s="6"/>
      <c r="L162" s="40"/>
      <c r="M162" s="25"/>
      <c r="N162" s="5"/>
      <c r="O162" s="15" t="s">
        <v>324</v>
      </c>
      <c r="P162" s="30">
        <v>21600</v>
      </c>
      <c r="Q162" s="26">
        <v>43573</v>
      </c>
      <c r="R162" s="26">
        <v>44669</v>
      </c>
      <c r="S162" s="66">
        <f>600+600</f>
        <v>1200</v>
      </c>
      <c r="T162" s="27" t="s">
        <v>797</v>
      </c>
    </row>
    <row r="163" spans="1:20" ht="27" customHeight="1">
      <c r="A163" s="48" t="s">
        <v>478</v>
      </c>
      <c r="B163" s="25" t="s">
        <v>71</v>
      </c>
      <c r="C163" s="25" t="s">
        <v>72</v>
      </c>
      <c r="D163" s="18" t="s">
        <v>477</v>
      </c>
      <c r="E163" s="28" t="s">
        <v>13</v>
      </c>
      <c r="F163" s="39"/>
      <c r="G163" s="40"/>
      <c r="H163" s="32"/>
      <c r="I163" s="15"/>
      <c r="J163" s="5"/>
      <c r="K163" s="6"/>
      <c r="L163" s="40"/>
      <c r="M163" s="32"/>
      <c r="N163" s="5"/>
      <c r="O163" s="5" t="s">
        <v>396</v>
      </c>
      <c r="P163" s="30">
        <v>30185</v>
      </c>
      <c r="Q163" s="26">
        <v>43574</v>
      </c>
      <c r="R163" s="26">
        <v>43940</v>
      </c>
      <c r="S163" s="66">
        <f>1653.58+2979+8937</f>
        <v>13569.58</v>
      </c>
      <c r="T163" s="29" t="s">
        <v>673</v>
      </c>
    </row>
    <row r="164" spans="1:20" ht="27" customHeight="1">
      <c r="A164" s="53" t="s">
        <v>464</v>
      </c>
      <c r="B164" s="25" t="s">
        <v>71</v>
      </c>
      <c r="C164" s="25" t="s">
        <v>72</v>
      </c>
      <c r="D164" s="55" t="s">
        <v>77</v>
      </c>
      <c r="E164" s="56" t="s">
        <v>24</v>
      </c>
      <c r="F164" s="57"/>
      <c r="G164" s="58"/>
      <c r="H164" s="59"/>
      <c r="I164" s="60"/>
      <c r="J164" s="60"/>
      <c r="K164" s="61"/>
      <c r="L164" s="58"/>
      <c r="M164" s="59"/>
      <c r="N164" s="62"/>
      <c r="O164" s="62" t="s">
        <v>78</v>
      </c>
      <c r="P164" s="65">
        <v>351.74</v>
      </c>
      <c r="Q164" s="64">
        <v>43574</v>
      </c>
      <c r="R164" s="26">
        <v>43574</v>
      </c>
      <c r="S164" s="65">
        <v>351.74</v>
      </c>
      <c r="T164" s="27" t="s">
        <v>465</v>
      </c>
    </row>
    <row r="165" spans="1:20" ht="27" customHeight="1">
      <c r="A165" s="53" t="s">
        <v>466</v>
      </c>
      <c r="B165" s="25" t="s">
        <v>71</v>
      </c>
      <c r="C165" s="25" t="s">
        <v>72</v>
      </c>
      <c r="D165" s="55" t="s">
        <v>467</v>
      </c>
      <c r="E165" s="56" t="s">
        <v>24</v>
      </c>
      <c r="F165" s="57"/>
      <c r="G165" s="58"/>
      <c r="H165" s="54"/>
      <c r="I165" s="60"/>
      <c r="J165" s="60"/>
      <c r="K165" s="61"/>
      <c r="L165" s="58"/>
      <c r="M165" s="54"/>
      <c r="N165" s="62"/>
      <c r="O165" s="5" t="s">
        <v>250</v>
      </c>
      <c r="P165" s="65">
        <v>750</v>
      </c>
      <c r="Q165" s="64">
        <v>43574</v>
      </c>
      <c r="R165" s="26">
        <v>43574</v>
      </c>
      <c r="S165" s="65">
        <v>750</v>
      </c>
      <c r="T165" s="27" t="s">
        <v>469</v>
      </c>
    </row>
    <row r="166" spans="1:20" ht="27" customHeight="1">
      <c r="A166" s="53" t="s">
        <v>468</v>
      </c>
      <c r="B166" s="25" t="s">
        <v>71</v>
      </c>
      <c r="C166" s="25" t="s">
        <v>72</v>
      </c>
      <c r="D166" s="55" t="s">
        <v>127</v>
      </c>
      <c r="E166" s="56" t="s">
        <v>24</v>
      </c>
      <c r="F166" s="57"/>
      <c r="G166" s="58"/>
      <c r="H166" s="76"/>
      <c r="I166" s="60"/>
      <c r="J166" s="60"/>
      <c r="K166" s="61"/>
      <c r="L166" s="58"/>
      <c r="M166" s="76"/>
      <c r="N166" s="62"/>
      <c r="O166" s="62" t="s">
        <v>129</v>
      </c>
      <c r="P166" s="65">
        <v>827.02</v>
      </c>
      <c r="Q166" s="64">
        <v>43578</v>
      </c>
      <c r="R166" s="26">
        <v>43578</v>
      </c>
      <c r="S166" s="65">
        <v>827.02</v>
      </c>
      <c r="T166" s="29" t="s">
        <v>470</v>
      </c>
    </row>
    <row r="167" spans="1:20" ht="27" customHeight="1">
      <c r="A167" s="53" t="s">
        <v>471</v>
      </c>
      <c r="B167" s="25" t="s">
        <v>71</v>
      </c>
      <c r="C167" s="25" t="s">
        <v>72</v>
      </c>
      <c r="D167" s="55" t="s">
        <v>160</v>
      </c>
      <c r="E167" s="56" t="s">
        <v>24</v>
      </c>
      <c r="F167" s="57"/>
      <c r="G167" s="58"/>
      <c r="H167" s="54"/>
      <c r="I167" s="60"/>
      <c r="J167" s="60"/>
      <c r="K167" s="61"/>
      <c r="L167" s="58"/>
      <c r="M167" s="54"/>
      <c r="N167" s="62"/>
      <c r="O167" s="62" t="s">
        <v>337</v>
      </c>
      <c r="P167" s="65">
        <v>412.25</v>
      </c>
      <c r="Q167" s="64">
        <v>43578</v>
      </c>
      <c r="R167" s="26">
        <v>43578</v>
      </c>
      <c r="S167" s="65">
        <v>412.25</v>
      </c>
      <c r="T167" s="29" t="s">
        <v>472</v>
      </c>
    </row>
    <row r="168" spans="1:20" ht="27" customHeight="1">
      <c r="A168" s="53" t="s">
        <v>473</v>
      </c>
      <c r="B168" s="25" t="s">
        <v>71</v>
      </c>
      <c r="C168" s="25" t="s">
        <v>72</v>
      </c>
      <c r="D168" s="55" t="s">
        <v>132</v>
      </c>
      <c r="E168" s="56" t="s">
        <v>24</v>
      </c>
      <c r="F168" s="57"/>
      <c r="G168" s="58"/>
      <c r="H168" s="77"/>
      <c r="I168" s="60"/>
      <c r="J168" s="60"/>
      <c r="K168" s="61"/>
      <c r="L168" s="58"/>
      <c r="M168" s="77"/>
      <c r="N168" s="62"/>
      <c r="O168" s="62" t="s">
        <v>133</v>
      </c>
      <c r="P168" s="65">
        <v>3735.54</v>
      </c>
      <c r="Q168" s="64">
        <v>43578</v>
      </c>
      <c r="R168" s="26">
        <v>43578</v>
      </c>
      <c r="S168" s="65">
        <v>3735.54</v>
      </c>
      <c r="T168" s="27" t="s">
        <v>474</v>
      </c>
    </row>
    <row r="169" spans="1:20" ht="27" customHeight="1">
      <c r="A169" s="53" t="s">
        <v>475</v>
      </c>
      <c r="B169" s="25" t="s">
        <v>71</v>
      </c>
      <c r="C169" s="25" t="s">
        <v>72</v>
      </c>
      <c r="D169" s="55" t="s">
        <v>148</v>
      </c>
      <c r="E169" s="56" t="s">
        <v>24</v>
      </c>
      <c r="F169" s="57"/>
      <c r="G169" s="58"/>
      <c r="H169" s="59"/>
      <c r="I169" s="60"/>
      <c r="J169" s="60"/>
      <c r="K169" s="61"/>
      <c r="L169" s="58"/>
      <c r="M169" s="59"/>
      <c r="N169" s="62"/>
      <c r="O169" s="62" t="s">
        <v>354</v>
      </c>
      <c r="P169" s="65">
        <v>201.21</v>
      </c>
      <c r="Q169" s="64">
        <v>43578</v>
      </c>
      <c r="R169" s="26">
        <v>43578</v>
      </c>
      <c r="S169" s="65">
        <v>201.21</v>
      </c>
      <c r="T169" s="27" t="s">
        <v>476</v>
      </c>
    </row>
    <row r="170" spans="1:19" ht="27" customHeight="1">
      <c r="A170" s="48" t="s">
        <v>497</v>
      </c>
      <c r="B170" s="25" t="s">
        <v>71</v>
      </c>
      <c r="C170" s="25" t="s">
        <v>72</v>
      </c>
      <c r="D170" s="18" t="s">
        <v>479</v>
      </c>
      <c r="E170" s="56" t="s">
        <v>24</v>
      </c>
      <c r="F170" s="39"/>
      <c r="G170" s="40"/>
      <c r="H170" s="33"/>
      <c r="I170" s="15"/>
      <c r="J170" s="5"/>
      <c r="K170" s="6"/>
      <c r="L170" s="40"/>
      <c r="M170" s="33"/>
      <c r="N170" s="5"/>
      <c r="O170" s="5" t="s">
        <v>480</v>
      </c>
      <c r="P170" s="65">
        <v>2544.01</v>
      </c>
      <c r="Q170" s="64">
        <v>43578</v>
      </c>
      <c r="R170" s="26">
        <v>43940</v>
      </c>
      <c r="S170" s="65">
        <v>2544.01</v>
      </c>
    </row>
    <row r="171" spans="1:20" ht="27" customHeight="1">
      <c r="A171" s="48" t="s">
        <v>498</v>
      </c>
      <c r="B171" s="25" t="s">
        <v>71</v>
      </c>
      <c r="C171" s="25" t="s">
        <v>72</v>
      </c>
      <c r="D171" s="18" t="s">
        <v>82</v>
      </c>
      <c r="E171" s="28" t="s">
        <v>27</v>
      </c>
      <c r="F171" s="39"/>
      <c r="G171" s="40"/>
      <c r="H171" s="25"/>
      <c r="I171" s="15"/>
      <c r="J171" s="15"/>
      <c r="K171" s="6"/>
      <c r="L171" s="40"/>
      <c r="M171" s="25"/>
      <c r="N171" s="5"/>
      <c r="O171" s="15" t="s">
        <v>81</v>
      </c>
      <c r="P171" s="65">
        <v>5823.79</v>
      </c>
      <c r="Q171" s="26">
        <v>43578</v>
      </c>
      <c r="R171" s="26">
        <v>43585</v>
      </c>
      <c r="S171" s="65">
        <v>5823.79</v>
      </c>
      <c r="T171" s="29" t="s">
        <v>785</v>
      </c>
    </row>
    <row r="172" spans="1:19" ht="27" customHeight="1">
      <c r="A172" s="48" t="s">
        <v>655</v>
      </c>
      <c r="B172" s="25" t="s">
        <v>71</v>
      </c>
      <c r="C172" s="25" t="s">
        <v>72</v>
      </c>
      <c r="D172" s="18" t="s">
        <v>499</v>
      </c>
      <c r="E172" s="56" t="s">
        <v>24</v>
      </c>
      <c r="F172" s="39"/>
      <c r="G172" s="40"/>
      <c r="H172" s="33"/>
      <c r="I172" s="15"/>
      <c r="J172" s="15"/>
      <c r="K172" s="6"/>
      <c r="L172" s="40"/>
      <c r="M172" s="33"/>
      <c r="N172" s="5"/>
      <c r="O172" s="5" t="s">
        <v>500</v>
      </c>
      <c r="P172" s="65">
        <v>400</v>
      </c>
      <c r="Q172" s="26">
        <v>43578</v>
      </c>
      <c r="R172" s="26">
        <v>43608</v>
      </c>
      <c r="S172" s="65">
        <v>400</v>
      </c>
    </row>
    <row r="173" spans="1:20" ht="27" customHeight="1">
      <c r="A173" s="53" t="s">
        <v>501</v>
      </c>
      <c r="B173" s="25" t="s">
        <v>71</v>
      </c>
      <c r="C173" s="25" t="s">
        <v>72</v>
      </c>
      <c r="D173" s="55" t="s">
        <v>502</v>
      </c>
      <c r="E173" s="56" t="s">
        <v>24</v>
      </c>
      <c r="F173" s="57"/>
      <c r="G173" s="58"/>
      <c r="H173" s="76"/>
      <c r="I173" s="60"/>
      <c r="J173" s="60"/>
      <c r="K173" s="61"/>
      <c r="L173" s="58"/>
      <c r="M173" s="76"/>
      <c r="N173" s="62"/>
      <c r="O173" s="62" t="s">
        <v>318</v>
      </c>
      <c r="P173" s="65">
        <v>1200</v>
      </c>
      <c r="Q173" s="64">
        <v>43578</v>
      </c>
      <c r="R173" s="26">
        <v>43578</v>
      </c>
      <c r="S173" s="65">
        <v>1200</v>
      </c>
      <c r="T173" s="29" t="s">
        <v>503</v>
      </c>
    </row>
    <row r="174" spans="1:20" ht="27" customHeight="1">
      <c r="A174" s="53" t="s">
        <v>504</v>
      </c>
      <c r="B174" s="25" t="s">
        <v>71</v>
      </c>
      <c r="C174" s="25" t="s">
        <v>72</v>
      </c>
      <c r="D174" s="55" t="s">
        <v>160</v>
      </c>
      <c r="E174" s="56" t="s">
        <v>24</v>
      </c>
      <c r="F174" s="57"/>
      <c r="G174" s="58"/>
      <c r="H174" s="76"/>
      <c r="I174" s="60"/>
      <c r="J174" s="60"/>
      <c r="K174" s="61"/>
      <c r="L174" s="58"/>
      <c r="M174" s="76"/>
      <c r="N174" s="62"/>
      <c r="O174" s="62" t="s">
        <v>224</v>
      </c>
      <c r="P174" s="65">
        <v>3020</v>
      </c>
      <c r="Q174" s="64">
        <v>43579</v>
      </c>
      <c r="R174" s="64">
        <v>43579</v>
      </c>
      <c r="S174" s="65">
        <v>3020</v>
      </c>
      <c r="T174" s="27" t="s">
        <v>505</v>
      </c>
    </row>
    <row r="175" spans="1:20" ht="27" customHeight="1">
      <c r="A175" s="53" t="s">
        <v>506</v>
      </c>
      <c r="B175" s="25" t="s">
        <v>71</v>
      </c>
      <c r="C175" s="25" t="s">
        <v>72</v>
      </c>
      <c r="D175" s="55" t="s">
        <v>160</v>
      </c>
      <c r="E175" s="56" t="s">
        <v>24</v>
      </c>
      <c r="F175" s="57"/>
      <c r="G175" s="58"/>
      <c r="H175" s="54"/>
      <c r="I175" s="60"/>
      <c r="J175" s="60"/>
      <c r="K175" s="61"/>
      <c r="L175" s="58"/>
      <c r="M175" s="54"/>
      <c r="N175" s="62"/>
      <c r="O175" s="62" t="s">
        <v>129</v>
      </c>
      <c r="P175" s="65">
        <v>2302.06</v>
      </c>
      <c r="Q175" s="64">
        <v>43581</v>
      </c>
      <c r="R175" s="64">
        <v>43581</v>
      </c>
      <c r="S175" s="65">
        <v>2302.06</v>
      </c>
      <c r="T175" s="29" t="s">
        <v>507</v>
      </c>
    </row>
    <row r="176" spans="1:20" ht="27" customHeight="1">
      <c r="A176" s="53" t="s">
        <v>508</v>
      </c>
      <c r="B176" s="25" t="s">
        <v>71</v>
      </c>
      <c r="C176" s="25" t="s">
        <v>72</v>
      </c>
      <c r="D176" s="55" t="s">
        <v>127</v>
      </c>
      <c r="E176" s="56" t="s">
        <v>24</v>
      </c>
      <c r="F176" s="57"/>
      <c r="G176" s="58"/>
      <c r="H176" s="76"/>
      <c r="I176" s="60"/>
      <c r="J176" s="60"/>
      <c r="K176" s="61"/>
      <c r="L176" s="58"/>
      <c r="M176" s="76"/>
      <c r="N176" s="62"/>
      <c r="O176" s="62" t="s">
        <v>340</v>
      </c>
      <c r="P176" s="65">
        <v>115</v>
      </c>
      <c r="Q176" s="64">
        <v>43581</v>
      </c>
      <c r="R176" s="64">
        <v>43581</v>
      </c>
      <c r="S176" s="65">
        <v>115</v>
      </c>
      <c r="T176" s="27" t="s">
        <v>438</v>
      </c>
    </row>
    <row r="177" spans="1:20" ht="27" customHeight="1">
      <c r="A177" s="53" t="s">
        <v>509</v>
      </c>
      <c r="B177" s="25" t="s">
        <v>71</v>
      </c>
      <c r="C177" s="25" t="s">
        <v>72</v>
      </c>
      <c r="D177" s="55" t="s">
        <v>127</v>
      </c>
      <c r="E177" s="56" t="s">
        <v>24</v>
      </c>
      <c r="F177" s="57"/>
      <c r="G177" s="58"/>
      <c r="H177" s="59"/>
      <c r="I177" s="60"/>
      <c r="J177" s="60"/>
      <c r="K177" s="61"/>
      <c r="L177" s="58"/>
      <c r="M177" s="59"/>
      <c r="N177" s="62"/>
      <c r="O177" s="62" t="s">
        <v>163</v>
      </c>
      <c r="P177" s="65">
        <v>494.98</v>
      </c>
      <c r="Q177" s="64">
        <v>43581</v>
      </c>
      <c r="R177" s="64">
        <v>43581</v>
      </c>
      <c r="S177" s="65">
        <v>494.98</v>
      </c>
      <c r="T177" s="27" t="s">
        <v>510</v>
      </c>
    </row>
    <row r="178" spans="1:20" ht="27" customHeight="1">
      <c r="A178" s="53" t="s">
        <v>511</v>
      </c>
      <c r="B178" s="25" t="s">
        <v>71</v>
      </c>
      <c r="C178" s="25" t="s">
        <v>72</v>
      </c>
      <c r="D178" s="55" t="s">
        <v>160</v>
      </c>
      <c r="E178" s="56" t="s">
        <v>24</v>
      </c>
      <c r="F178" s="57"/>
      <c r="G178" s="58"/>
      <c r="H178" s="54"/>
      <c r="I178" s="60"/>
      <c r="J178" s="60"/>
      <c r="K178" s="61"/>
      <c r="L178" s="58"/>
      <c r="M178" s="54"/>
      <c r="N178" s="62"/>
      <c r="O178" s="62" t="s">
        <v>512</v>
      </c>
      <c r="P178" s="65">
        <v>2018.65</v>
      </c>
      <c r="Q178" s="64">
        <v>43581</v>
      </c>
      <c r="R178" s="64">
        <v>43581</v>
      </c>
      <c r="S178" s="65">
        <v>2018.65</v>
      </c>
      <c r="T178" s="27" t="s">
        <v>513</v>
      </c>
    </row>
    <row r="179" spans="1:20" ht="27" customHeight="1">
      <c r="A179" s="53" t="s">
        <v>516</v>
      </c>
      <c r="B179" s="25" t="s">
        <v>71</v>
      </c>
      <c r="C179" s="25" t="s">
        <v>72</v>
      </c>
      <c r="D179" s="55" t="s">
        <v>127</v>
      </c>
      <c r="E179" s="56" t="s">
        <v>24</v>
      </c>
      <c r="F179" s="57"/>
      <c r="G179" s="58"/>
      <c r="H179" s="76"/>
      <c r="I179" s="60"/>
      <c r="J179" s="62"/>
      <c r="K179" s="61"/>
      <c r="L179" s="58"/>
      <c r="M179" s="76"/>
      <c r="N179" s="62"/>
      <c r="O179" s="62" t="s">
        <v>128</v>
      </c>
      <c r="P179" s="65">
        <v>136.69</v>
      </c>
      <c r="Q179" s="64">
        <v>43581</v>
      </c>
      <c r="R179" s="64">
        <v>43581</v>
      </c>
      <c r="S179" s="65">
        <v>136.69</v>
      </c>
      <c r="T179" s="27" t="s">
        <v>517</v>
      </c>
    </row>
    <row r="180" spans="1:20" ht="27" customHeight="1">
      <c r="A180" s="53" t="s">
        <v>518</v>
      </c>
      <c r="B180" s="25" t="s">
        <v>71</v>
      </c>
      <c r="C180" s="25" t="s">
        <v>72</v>
      </c>
      <c r="D180" s="55" t="s">
        <v>160</v>
      </c>
      <c r="E180" s="56" t="s">
        <v>24</v>
      </c>
      <c r="F180" s="57"/>
      <c r="G180" s="58"/>
      <c r="H180" s="76"/>
      <c r="I180" s="60"/>
      <c r="J180" s="62"/>
      <c r="K180" s="61"/>
      <c r="L180" s="58"/>
      <c r="M180" s="76"/>
      <c r="N180" s="62"/>
      <c r="O180" s="62" t="s">
        <v>128</v>
      </c>
      <c r="P180" s="65">
        <v>1603.47</v>
      </c>
      <c r="Q180" s="64">
        <v>43581</v>
      </c>
      <c r="R180" s="64">
        <v>43581</v>
      </c>
      <c r="S180" s="65">
        <v>1603.47</v>
      </c>
      <c r="T180" s="27" t="s">
        <v>519</v>
      </c>
    </row>
    <row r="181" spans="1:20" ht="27" customHeight="1">
      <c r="A181" s="53" t="s">
        <v>522</v>
      </c>
      <c r="B181" s="25" t="s">
        <v>71</v>
      </c>
      <c r="C181" s="25" t="s">
        <v>72</v>
      </c>
      <c r="D181" s="55" t="s">
        <v>168</v>
      </c>
      <c r="E181" s="56" t="s">
        <v>24</v>
      </c>
      <c r="F181" s="57"/>
      <c r="G181" s="58"/>
      <c r="H181" s="76"/>
      <c r="I181" s="60"/>
      <c r="J181" s="62"/>
      <c r="K181" s="61"/>
      <c r="L181" s="58"/>
      <c r="M181" s="76"/>
      <c r="N181" s="62"/>
      <c r="O181" s="62" t="s">
        <v>169</v>
      </c>
      <c r="P181" s="65">
        <v>416.58</v>
      </c>
      <c r="Q181" s="64">
        <v>43584</v>
      </c>
      <c r="R181" s="64">
        <v>43584</v>
      </c>
      <c r="S181" s="65">
        <v>416.58</v>
      </c>
      <c r="T181" s="27" t="s">
        <v>523</v>
      </c>
    </row>
    <row r="182" spans="1:20" ht="27" customHeight="1">
      <c r="A182" s="53" t="s">
        <v>524</v>
      </c>
      <c r="B182" s="25" t="s">
        <v>71</v>
      </c>
      <c r="C182" s="25" t="s">
        <v>72</v>
      </c>
      <c r="D182" s="55" t="s">
        <v>82</v>
      </c>
      <c r="E182" s="56" t="s">
        <v>27</v>
      </c>
      <c r="F182" s="57"/>
      <c r="G182" s="58"/>
      <c r="H182" s="54"/>
      <c r="I182" s="60"/>
      <c r="J182" s="60"/>
      <c r="K182" s="61"/>
      <c r="L182" s="58"/>
      <c r="M182" s="54"/>
      <c r="N182" s="62"/>
      <c r="O182" s="60" t="s">
        <v>81</v>
      </c>
      <c r="P182" s="65">
        <v>6947.54</v>
      </c>
      <c r="Q182" s="64">
        <v>43584</v>
      </c>
      <c r="R182" s="64">
        <v>43592</v>
      </c>
      <c r="S182" s="65">
        <v>6947.54</v>
      </c>
      <c r="T182" s="29" t="s">
        <v>786</v>
      </c>
    </row>
    <row r="183" spans="1:20" ht="27" customHeight="1">
      <c r="A183" s="53" t="s">
        <v>527</v>
      </c>
      <c r="B183" s="25" t="s">
        <v>71</v>
      </c>
      <c r="C183" s="25" t="s">
        <v>72</v>
      </c>
      <c r="D183" s="55" t="s">
        <v>525</v>
      </c>
      <c r="E183" s="56" t="s">
        <v>24</v>
      </c>
      <c r="F183" s="57"/>
      <c r="G183" s="58"/>
      <c r="H183" s="76"/>
      <c r="I183" s="60"/>
      <c r="J183" s="60"/>
      <c r="K183" s="61"/>
      <c r="L183" s="58"/>
      <c r="M183" s="76"/>
      <c r="N183" s="62"/>
      <c r="O183" s="62" t="s">
        <v>526</v>
      </c>
      <c r="P183" s="63">
        <v>230</v>
      </c>
      <c r="Q183" s="64">
        <v>43584</v>
      </c>
      <c r="R183" s="64">
        <v>43592</v>
      </c>
      <c r="S183" s="66">
        <v>182</v>
      </c>
      <c r="T183" s="27" t="s">
        <v>675</v>
      </c>
    </row>
    <row r="184" spans="1:20" ht="27" customHeight="1">
      <c r="A184" s="53" t="s">
        <v>528</v>
      </c>
      <c r="B184" s="25" t="s">
        <v>71</v>
      </c>
      <c r="C184" s="25" t="s">
        <v>72</v>
      </c>
      <c r="D184" s="55" t="s">
        <v>529</v>
      </c>
      <c r="E184" s="56" t="s">
        <v>24</v>
      </c>
      <c r="F184" s="57"/>
      <c r="G184" s="58"/>
      <c r="H184" s="76"/>
      <c r="I184" s="60"/>
      <c r="J184" s="62"/>
      <c r="K184" s="80"/>
      <c r="L184" s="80"/>
      <c r="M184" s="76"/>
      <c r="N184" s="80"/>
      <c r="O184" s="62" t="s">
        <v>155</v>
      </c>
      <c r="P184" s="65">
        <v>1000</v>
      </c>
      <c r="Q184" s="64">
        <v>43588</v>
      </c>
      <c r="R184" s="64">
        <v>43619</v>
      </c>
      <c r="S184" s="65">
        <v>1000</v>
      </c>
      <c r="T184" s="27" t="s">
        <v>674</v>
      </c>
    </row>
    <row r="185" spans="1:20" ht="27" customHeight="1">
      <c r="A185" s="53" t="s">
        <v>532</v>
      </c>
      <c r="B185" s="25" t="s">
        <v>71</v>
      </c>
      <c r="C185" s="25" t="s">
        <v>72</v>
      </c>
      <c r="D185" s="55" t="s">
        <v>533</v>
      </c>
      <c r="E185" s="56" t="s">
        <v>24</v>
      </c>
      <c r="F185" s="57"/>
      <c r="G185" s="58"/>
      <c r="H185" s="76"/>
      <c r="I185" s="60"/>
      <c r="J185" s="62"/>
      <c r="K185" s="61"/>
      <c r="L185" s="58"/>
      <c r="M185" s="76"/>
      <c r="N185" s="62"/>
      <c r="O185" s="62" t="s">
        <v>149</v>
      </c>
      <c r="P185" s="65">
        <v>735.24</v>
      </c>
      <c r="Q185" s="64">
        <v>43588</v>
      </c>
      <c r="R185" s="64">
        <v>43589</v>
      </c>
      <c r="S185" s="65">
        <v>735.24</v>
      </c>
      <c r="T185" s="27" t="s">
        <v>693</v>
      </c>
    </row>
    <row r="186" spans="1:20" ht="27" customHeight="1">
      <c r="A186" s="53" t="s">
        <v>530</v>
      </c>
      <c r="B186" s="25" t="s">
        <v>71</v>
      </c>
      <c r="C186" s="25" t="s">
        <v>72</v>
      </c>
      <c r="D186" s="55" t="s">
        <v>531</v>
      </c>
      <c r="E186" s="56" t="s">
        <v>24</v>
      </c>
      <c r="F186" s="57"/>
      <c r="G186" s="58"/>
      <c r="H186" s="76"/>
      <c r="I186" s="60"/>
      <c r="J186" s="62"/>
      <c r="K186" s="61"/>
      <c r="L186" s="58"/>
      <c r="M186" s="76"/>
      <c r="N186" s="62"/>
      <c r="O186" s="62" t="s">
        <v>807</v>
      </c>
      <c r="P186" s="63">
        <v>1200</v>
      </c>
      <c r="Q186" s="64">
        <v>43588</v>
      </c>
      <c r="R186" s="64">
        <v>43975</v>
      </c>
      <c r="S186" s="66">
        <f>100+300</f>
        <v>400</v>
      </c>
      <c r="T186" s="27" t="s">
        <v>636</v>
      </c>
    </row>
    <row r="187" spans="1:20" ht="27" customHeight="1">
      <c r="A187" s="53" t="s">
        <v>534</v>
      </c>
      <c r="B187" s="25" t="s">
        <v>71</v>
      </c>
      <c r="C187" s="25" t="s">
        <v>72</v>
      </c>
      <c r="D187" s="55" t="s">
        <v>82</v>
      </c>
      <c r="E187" s="56" t="s">
        <v>27</v>
      </c>
      <c r="F187" s="57"/>
      <c r="G187" s="58"/>
      <c r="H187" s="76"/>
      <c r="I187" s="60"/>
      <c r="J187" s="62"/>
      <c r="K187" s="61"/>
      <c r="L187" s="58"/>
      <c r="M187" s="76"/>
      <c r="N187" s="62"/>
      <c r="O187" s="62" t="s">
        <v>86</v>
      </c>
      <c r="P187" s="65">
        <v>23153.65</v>
      </c>
      <c r="Q187" s="64">
        <v>43591</v>
      </c>
      <c r="R187" s="26">
        <v>43591</v>
      </c>
      <c r="S187" s="65">
        <v>23153.65</v>
      </c>
      <c r="T187" s="27" t="s">
        <v>535</v>
      </c>
    </row>
    <row r="188" spans="1:20" ht="27" customHeight="1">
      <c r="A188" s="53" t="s">
        <v>536</v>
      </c>
      <c r="B188" s="25" t="s">
        <v>71</v>
      </c>
      <c r="C188" s="25" t="s">
        <v>72</v>
      </c>
      <c r="D188" s="55" t="s">
        <v>82</v>
      </c>
      <c r="E188" s="56" t="s">
        <v>27</v>
      </c>
      <c r="F188" s="57"/>
      <c r="G188" s="58"/>
      <c r="H188" s="54"/>
      <c r="I188" s="60"/>
      <c r="J188" s="60"/>
      <c r="K188" s="61"/>
      <c r="L188" s="58"/>
      <c r="M188" s="54"/>
      <c r="N188" s="62"/>
      <c r="O188" s="60" t="s">
        <v>81</v>
      </c>
      <c r="P188" s="65">
        <v>6943.39</v>
      </c>
      <c r="Q188" s="64">
        <v>43591</v>
      </c>
      <c r="R188" s="64">
        <v>43599</v>
      </c>
      <c r="S188" s="65">
        <v>6943.39</v>
      </c>
      <c r="T188" s="29" t="s">
        <v>787</v>
      </c>
    </row>
    <row r="189" spans="1:20" ht="27" customHeight="1">
      <c r="A189" s="53" t="s">
        <v>538</v>
      </c>
      <c r="B189" s="25" t="s">
        <v>71</v>
      </c>
      <c r="C189" s="25" t="s">
        <v>72</v>
      </c>
      <c r="D189" s="55" t="s">
        <v>95</v>
      </c>
      <c r="E189" s="56" t="s">
        <v>24</v>
      </c>
      <c r="F189" s="57"/>
      <c r="G189" s="58"/>
      <c r="H189" s="59"/>
      <c r="I189" s="60"/>
      <c r="J189" s="60"/>
      <c r="K189" s="61"/>
      <c r="L189" s="58"/>
      <c r="M189" s="59"/>
      <c r="N189" s="62"/>
      <c r="O189" s="62" t="s">
        <v>96</v>
      </c>
      <c r="P189" s="65">
        <v>399</v>
      </c>
      <c r="Q189" s="64">
        <v>43592</v>
      </c>
      <c r="R189" s="64">
        <v>43600</v>
      </c>
      <c r="S189" s="65">
        <v>399</v>
      </c>
      <c r="T189" s="27" t="s">
        <v>654</v>
      </c>
    </row>
    <row r="190" spans="1:20" ht="27" customHeight="1">
      <c r="A190" s="48" t="s">
        <v>545</v>
      </c>
      <c r="B190" s="25" t="s">
        <v>71</v>
      </c>
      <c r="C190" s="25" t="s">
        <v>72</v>
      </c>
      <c r="D190" s="18" t="s">
        <v>192</v>
      </c>
      <c r="E190" s="56" t="s">
        <v>24</v>
      </c>
      <c r="F190" s="39"/>
      <c r="G190" s="40"/>
      <c r="H190" s="33"/>
      <c r="I190" s="15"/>
      <c r="J190" s="15"/>
      <c r="K190" s="6"/>
      <c r="L190" s="40"/>
      <c r="M190" s="33"/>
      <c r="N190" s="5"/>
      <c r="O190" s="5" t="s">
        <v>193</v>
      </c>
      <c r="P190" s="65">
        <v>652</v>
      </c>
      <c r="Q190" s="26">
        <v>43592</v>
      </c>
      <c r="R190" s="26">
        <v>43600</v>
      </c>
      <c r="S190" s="65">
        <v>652</v>
      </c>
      <c r="T190" s="29" t="s">
        <v>775</v>
      </c>
    </row>
    <row r="191" spans="1:20" ht="27" customHeight="1">
      <c r="A191" s="48" t="s">
        <v>544</v>
      </c>
      <c r="B191" s="25" t="s">
        <v>71</v>
      </c>
      <c r="C191" s="25" t="s">
        <v>72</v>
      </c>
      <c r="D191" s="18" t="s">
        <v>106</v>
      </c>
      <c r="E191" s="56" t="s">
        <v>24</v>
      </c>
      <c r="F191" s="39"/>
      <c r="G191" s="40"/>
      <c r="H191" s="25"/>
      <c r="I191" s="15"/>
      <c r="J191" s="15"/>
      <c r="K191" s="6"/>
      <c r="L191" s="40"/>
      <c r="M191" s="25"/>
      <c r="N191" s="5"/>
      <c r="O191" s="15" t="s">
        <v>137</v>
      </c>
      <c r="P191" s="65">
        <v>480</v>
      </c>
      <c r="Q191" s="26">
        <v>43592</v>
      </c>
      <c r="R191" s="26">
        <v>43600</v>
      </c>
      <c r="S191" s="65">
        <v>480</v>
      </c>
      <c r="T191" s="29" t="s">
        <v>763</v>
      </c>
    </row>
    <row r="192" spans="1:20" ht="27" customHeight="1">
      <c r="A192" s="48" t="s">
        <v>543</v>
      </c>
      <c r="B192" s="25" t="s">
        <v>71</v>
      </c>
      <c r="C192" s="25" t="s">
        <v>72</v>
      </c>
      <c r="D192" s="18" t="s">
        <v>273</v>
      </c>
      <c r="E192" s="56" t="s">
        <v>24</v>
      </c>
      <c r="F192" s="39"/>
      <c r="G192" s="40"/>
      <c r="H192" s="25"/>
      <c r="I192" s="15"/>
      <c r="J192" s="15"/>
      <c r="K192" s="6"/>
      <c r="L192" s="40"/>
      <c r="M192" s="25"/>
      <c r="N192" s="5"/>
      <c r="O192" s="5" t="s">
        <v>165</v>
      </c>
      <c r="P192" s="65">
        <v>109.08</v>
      </c>
      <c r="Q192" s="64">
        <v>43592</v>
      </c>
      <c r="R192" s="64">
        <v>43600</v>
      </c>
      <c r="S192" s="65">
        <v>109.08</v>
      </c>
      <c r="T192" s="29">
        <v>5223</v>
      </c>
    </row>
    <row r="193" spans="1:19" ht="27" customHeight="1">
      <c r="A193" s="48" t="s">
        <v>539</v>
      </c>
      <c r="B193" s="25" t="s">
        <v>71</v>
      </c>
      <c r="C193" s="25" t="s">
        <v>72</v>
      </c>
      <c r="D193" s="18" t="s">
        <v>573</v>
      </c>
      <c r="E193" s="56" t="s">
        <v>24</v>
      </c>
      <c r="F193" s="39"/>
      <c r="G193" s="40"/>
      <c r="H193" s="33"/>
      <c r="I193" s="15"/>
      <c r="J193" s="15"/>
      <c r="K193" s="6"/>
      <c r="L193" s="40"/>
      <c r="M193" s="33"/>
      <c r="N193" s="5"/>
      <c r="O193" s="5" t="s">
        <v>541</v>
      </c>
      <c r="P193" s="65">
        <v>1896.01</v>
      </c>
      <c r="Q193" s="26" t="s">
        <v>542</v>
      </c>
      <c r="R193" s="26">
        <v>43612</v>
      </c>
      <c r="S193" s="65">
        <v>1896.01</v>
      </c>
    </row>
    <row r="194" spans="1:19" ht="27" customHeight="1">
      <c r="A194" s="48" t="s">
        <v>546</v>
      </c>
      <c r="B194" s="25" t="s">
        <v>71</v>
      </c>
      <c r="C194" s="25" t="s">
        <v>72</v>
      </c>
      <c r="D194" s="18" t="s">
        <v>547</v>
      </c>
      <c r="E194" s="56" t="s">
        <v>24</v>
      </c>
      <c r="F194" s="39"/>
      <c r="G194" s="40"/>
      <c r="H194" s="25"/>
      <c r="I194" s="15"/>
      <c r="J194" s="15"/>
      <c r="K194" s="6"/>
      <c r="L194" s="40"/>
      <c r="M194" s="25"/>
      <c r="N194" s="5"/>
      <c r="O194" s="5" t="s">
        <v>548</v>
      </c>
      <c r="P194" s="30">
        <v>460</v>
      </c>
      <c r="Q194" s="26">
        <v>43593</v>
      </c>
      <c r="R194" s="26">
        <v>43624</v>
      </c>
      <c r="S194" s="66"/>
    </row>
    <row r="195" spans="1:20" ht="27" customHeight="1">
      <c r="A195" s="48" t="s">
        <v>802</v>
      </c>
      <c r="B195" s="25" t="s">
        <v>71</v>
      </c>
      <c r="C195" s="25" t="s">
        <v>72</v>
      </c>
      <c r="D195" s="18" t="s">
        <v>92</v>
      </c>
      <c r="E195" s="56" t="s">
        <v>24</v>
      </c>
      <c r="F195" s="39"/>
      <c r="G195" s="40"/>
      <c r="H195" s="32"/>
      <c r="I195" s="15"/>
      <c r="J195" s="15"/>
      <c r="K195" s="6"/>
      <c r="L195" s="40"/>
      <c r="M195" s="32"/>
      <c r="N195" s="5"/>
      <c r="O195" s="15" t="s">
        <v>520</v>
      </c>
      <c r="P195" s="65">
        <v>1318.28</v>
      </c>
      <c r="Q195" s="26">
        <v>43593</v>
      </c>
      <c r="R195" s="26">
        <v>43624</v>
      </c>
      <c r="S195" s="65">
        <v>1318.28</v>
      </c>
      <c r="T195" s="27"/>
    </row>
    <row r="196" spans="1:20" ht="27" customHeight="1">
      <c r="A196" s="48" t="s">
        <v>549</v>
      </c>
      <c r="B196" s="25" t="s">
        <v>71</v>
      </c>
      <c r="C196" s="25" t="s">
        <v>72</v>
      </c>
      <c r="D196" s="18" t="s">
        <v>557</v>
      </c>
      <c r="E196" s="56" t="s">
        <v>24</v>
      </c>
      <c r="F196" s="39"/>
      <c r="G196" s="40"/>
      <c r="H196" s="32"/>
      <c r="I196" s="15"/>
      <c r="J196" s="15"/>
      <c r="K196" s="6"/>
      <c r="L196" s="40"/>
      <c r="M196" s="32"/>
      <c r="N196" s="5"/>
      <c r="O196" s="5" t="s">
        <v>250</v>
      </c>
      <c r="P196" s="65">
        <v>630</v>
      </c>
      <c r="Q196" s="26">
        <v>43594</v>
      </c>
      <c r="R196" s="26">
        <v>43598</v>
      </c>
      <c r="S196" s="65">
        <v>630</v>
      </c>
      <c r="T196" s="27" t="s">
        <v>676</v>
      </c>
    </row>
    <row r="197" spans="1:20" ht="27" customHeight="1">
      <c r="A197" s="53" t="s">
        <v>550</v>
      </c>
      <c r="B197" s="25" t="s">
        <v>71</v>
      </c>
      <c r="C197" s="25" t="s">
        <v>72</v>
      </c>
      <c r="D197" s="55" t="s">
        <v>551</v>
      </c>
      <c r="E197" s="56" t="s">
        <v>24</v>
      </c>
      <c r="F197" s="57"/>
      <c r="G197" s="58"/>
      <c r="H197" s="54"/>
      <c r="I197" s="60"/>
      <c r="J197" s="60"/>
      <c r="K197" s="61"/>
      <c r="L197" s="58"/>
      <c r="M197" s="54"/>
      <c r="N197" s="62"/>
      <c r="O197" s="60" t="s">
        <v>119</v>
      </c>
      <c r="P197" s="65">
        <v>350</v>
      </c>
      <c r="Q197" s="64">
        <v>43594</v>
      </c>
      <c r="R197" s="64">
        <v>43601</v>
      </c>
      <c r="S197" s="65">
        <v>350</v>
      </c>
      <c r="T197" s="81" t="s">
        <v>793</v>
      </c>
    </row>
    <row r="198" spans="1:20" ht="27" customHeight="1">
      <c r="A198" s="53" t="s">
        <v>552</v>
      </c>
      <c r="B198" s="25" t="s">
        <v>71</v>
      </c>
      <c r="C198" s="25" t="s">
        <v>72</v>
      </c>
      <c r="D198" s="55" t="s">
        <v>330</v>
      </c>
      <c r="E198" s="56" t="s">
        <v>24</v>
      </c>
      <c r="F198" s="57"/>
      <c r="G198" s="58"/>
      <c r="H198" s="59"/>
      <c r="I198" s="60"/>
      <c r="J198" s="60"/>
      <c r="K198" s="61"/>
      <c r="L198" s="58"/>
      <c r="M198" s="59"/>
      <c r="N198" s="62"/>
      <c r="O198" s="62" t="s">
        <v>149</v>
      </c>
      <c r="P198" s="65">
        <v>130.06</v>
      </c>
      <c r="Q198" s="64">
        <v>43594</v>
      </c>
      <c r="R198" s="64">
        <v>43594</v>
      </c>
      <c r="S198" s="65">
        <v>130.06</v>
      </c>
      <c r="T198" s="81" t="s">
        <v>553</v>
      </c>
    </row>
    <row r="199" spans="1:20" ht="27" customHeight="1">
      <c r="A199" s="53" t="s">
        <v>554</v>
      </c>
      <c r="B199" s="25" t="s">
        <v>71</v>
      </c>
      <c r="C199" s="25" t="s">
        <v>72</v>
      </c>
      <c r="D199" s="55" t="s">
        <v>555</v>
      </c>
      <c r="E199" s="56" t="s">
        <v>24</v>
      </c>
      <c r="F199" s="57"/>
      <c r="G199" s="58"/>
      <c r="H199" s="54"/>
      <c r="I199" s="60"/>
      <c r="J199" s="60"/>
      <c r="K199" s="61"/>
      <c r="L199" s="58"/>
      <c r="M199" s="54"/>
      <c r="N199" s="62"/>
      <c r="O199" s="62" t="s">
        <v>780</v>
      </c>
      <c r="P199" s="65">
        <v>122.61</v>
      </c>
      <c r="Q199" s="64">
        <v>43598</v>
      </c>
      <c r="R199" s="64">
        <v>43964</v>
      </c>
      <c r="S199" s="65">
        <v>122.61</v>
      </c>
      <c r="T199" s="82"/>
    </row>
    <row r="200" spans="1:20" ht="27" customHeight="1">
      <c r="A200" s="53" t="s">
        <v>556</v>
      </c>
      <c r="B200" s="25" t="s">
        <v>71</v>
      </c>
      <c r="C200" s="25" t="s">
        <v>72</v>
      </c>
      <c r="D200" s="55" t="s">
        <v>82</v>
      </c>
      <c r="E200" s="56" t="s">
        <v>27</v>
      </c>
      <c r="F200" s="57"/>
      <c r="G200" s="58"/>
      <c r="H200" s="54"/>
      <c r="I200" s="60"/>
      <c r="J200" s="60"/>
      <c r="K200" s="61"/>
      <c r="L200" s="58"/>
      <c r="M200" s="54"/>
      <c r="N200" s="62"/>
      <c r="O200" s="60" t="s">
        <v>81</v>
      </c>
      <c r="P200" s="65">
        <v>7009.43</v>
      </c>
      <c r="Q200" s="64">
        <v>43598</v>
      </c>
      <c r="R200" s="64">
        <v>43606</v>
      </c>
      <c r="S200" s="65">
        <v>7009.43</v>
      </c>
      <c r="T200" s="82" t="s">
        <v>788</v>
      </c>
    </row>
    <row r="201" spans="1:20" ht="27" customHeight="1">
      <c r="A201" s="53" t="s">
        <v>558</v>
      </c>
      <c r="B201" s="25" t="s">
        <v>71</v>
      </c>
      <c r="C201" s="25" t="s">
        <v>72</v>
      </c>
      <c r="D201" s="55" t="s">
        <v>84</v>
      </c>
      <c r="E201" s="56" t="s">
        <v>24</v>
      </c>
      <c r="F201" s="57"/>
      <c r="G201" s="58"/>
      <c r="H201" s="54"/>
      <c r="I201" s="60"/>
      <c r="J201" s="60"/>
      <c r="K201" s="61"/>
      <c r="L201" s="58"/>
      <c r="M201" s="54"/>
      <c r="N201" s="62"/>
      <c r="O201" s="62" t="s">
        <v>512</v>
      </c>
      <c r="P201" s="65">
        <v>1044.9</v>
      </c>
      <c r="Q201" s="64">
        <v>43600</v>
      </c>
      <c r="R201" s="64">
        <v>43605</v>
      </c>
      <c r="S201" s="65">
        <v>1044.9</v>
      </c>
      <c r="T201" s="82" t="s">
        <v>770</v>
      </c>
    </row>
    <row r="202" spans="1:20" ht="27" customHeight="1">
      <c r="A202" s="53" t="s">
        <v>559</v>
      </c>
      <c r="B202" s="25" t="s">
        <v>71</v>
      </c>
      <c r="C202" s="25" t="s">
        <v>72</v>
      </c>
      <c r="D202" s="55" t="s">
        <v>560</v>
      </c>
      <c r="E202" s="56" t="s">
        <v>24</v>
      </c>
      <c r="F202" s="57"/>
      <c r="G202" s="58"/>
      <c r="H202" s="76"/>
      <c r="I202" s="60"/>
      <c r="J202" s="60"/>
      <c r="K202" s="61"/>
      <c r="L202" s="58"/>
      <c r="M202" s="76"/>
      <c r="N202" s="62"/>
      <c r="O202" s="62" t="s">
        <v>561</v>
      </c>
      <c r="P202" s="65">
        <v>150</v>
      </c>
      <c r="Q202" s="64">
        <v>43600</v>
      </c>
      <c r="R202" s="64">
        <v>43601</v>
      </c>
      <c r="S202" s="65">
        <v>150</v>
      </c>
      <c r="T202" s="81"/>
    </row>
    <row r="203" spans="1:20" ht="27" customHeight="1">
      <c r="A203" s="53" t="s">
        <v>562</v>
      </c>
      <c r="B203" s="25" t="s">
        <v>71</v>
      </c>
      <c r="C203" s="25" t="s">
        <v>72</v>
      </c>
      <c r="D203" s="55" t="s">
        <v>563</v>
      </c>
      <c r="E203" s="56" t="s">
        <v>24</v>
      </c>
      <c r="F203" s="57"/>
      <c r="G203" s="58"/>
      <c r="H203" s="54"/>
      <c r="I203" s="60"/>
      <c r="J203" s="60"/>
      <c r="K203" s="61"/>
      <c r="L203" s="58"/>
      <c r="M203" s="54"/>
      <c r="N203" s="62"/>
      <c r="O203" s="62" t="s">
        <v>485</v>
      </c>
      <c r="P203" s="63">
        <v>10287.9</v>
      </c>
      <c r="Q203" s="64">
        <v>43601</v>
      </c>
      <c r="R203" s="64">
        <v>43967</v>
      </c>
      <c r="S203" s="66">
        <f>1039.9+2313</f>
        <v>3352.9</v>
      </c>
      <c r="T203" s="81" t="s">
        <v>799</v>
      </c>
    </row>
    <row r="204" spans="1:20" ht="27" customHeight="1">
      <c r="A204" s="53" t="s">
        <v>569</v>
      </c>
      <c r="B204" s="25" t="s">
        <v>71</v>
      </c>
      <c r="C204" s="25" t="s">
        <v>72</v>
      </c>
      <c r="D204" s="55" t="s">
        <v>570</v>
      </c>
      <c r="E204" s="56" t="s">
        <v>24</v>
      </c>
      <c r="F204" s="57"/>
      <c r="G204" s="58"/>
      <c r="H204" s="76"/>
      <c r="I204" s="60"/>
      <c r="J204" s="60"/>
      <c r="K204" s="61"/>
      <c r="L204" s="58"/>
      <c r="M204" s="76"/>
      <c r="N204" s="62"/>
      <c r="O204" s="62" t="s">
        <v>571</v>
      </c>
      <c r="P204" s="65">
        <v>3670.88</v>
      </c>
      <c r="Q204" s="64">
        <v>43601</v>
      </c>
      <c r="R204" s="64">
        <v>43633</v>
      </c>
      <c r="S204" s="65">
        <v>3670.88</v>
      </c>
      <c r="T204" s="81"/>
    </row>
    <row r="205" spans="1:20" ht="27" customHeight="1">
      <c r="A205" s="53" t="s">
        <v>564</v>
      </c>
      <c r="B205" s="25" t="s">
        <v>71</v>
      </c>
      <c r="C205" s="25" t="s">
        <v>72</v>
      </c>
      <c r="D205" s="55" t="s">
        <v>565</v>
      </c>
      <c r="E205" s="56" t="s">
        <v>24</v>
      </c>
      <c r="F205" s="57"/>
      <c r="G205" s="58"/>
      <c r="H205" s="76"/>
      <c r="I205" s="60"/>
      <c r="J205" s="60"/>
      <c r="K205" s="61"/>
      <c r="L205" s="58"/>
      <c r="M205" s="76"/>
      <c r="N205" s="62"/>
      <c r="O205" s="60" t="s">
        <v>566</v>
      </c>
      <c r="P205" s="65">
        <v>4300</v>
      </c>
      <c r="Q205" s="64">
        <v>43602</v>
      </c>
      <c r="R205" s="64">
        <v>43633</v>
      </c>
      <c r="S205" s="65">
        <v>4300</v>
      </c>
      <c r="T205" s="81"/>
    </row>
    <row r="206" spans="1:20" ht="27" customHeight="1">
      <c r="A206" s="53" t="s">
        <v>567</v>
      </c>
      <c r="B206" s="25" t="s">
        <v>71</v>
      </c>
      <c r="C206" s="25" t="s">
        <v>72</v>
      </c>
      <c r="D206" s="55" t="s">
        <v>568</v>
      </c>
      <c r="E206" s="56" t="s">
        <v>24</v>
      </c>
      <c r="F206" s="57"/>
      <c r="G206" s="58"/>
      <c r="H206" s="54"/>
      <c r="I206" s="60"/>
      <c r="J206" s="60"/>
      <c r="K206" s="61"/>
      <c r="L206" s="58"/>
      <c r="M206" s="54"/>
      <c r="N206" s="62"/>
      <c r="O206" s="60" t="s">
        <v>485</v>
      </c>
      <c r="P206" s="65">
        <v>1050</v>
      </c>
      <c r="Q206" s="64">
        <v>43602</v>
      </c>
      <c r="R206" s="64">
        <v>43633</v>
      </c>
      <c r="S206" s="65">
        <v>1050</v>
      </c>
      <c r="T206" s="81" t="s">
        <v>800</v>
      </c>
    </row>
    <row r="207" spans="1:20" ht="27" customHeight="1">
      <c r="A207" s="53" t="s">
        <v>572</v>
      </c>
      <c r="B207" s="25" t="s">
        <v>71</v>
      </c>
      <c r="C207" s="25" t="s">
        <v>72</v>
      </c>
      <c r="D207" s="55" t="s">
        <v>540</v>
      </c>
      <c r="E207" s="56" t="s">
        <v>24</v>
      </c>
      <c r="F207" s="57"/>
      <c r="G207" s="58"/>
      <c r="H207" s="77"/>
      <c r="I207" s="60"/>
      <c r="J207" s="60"/>
      <c r="K207" s="61"/>
      <c r="L207" s="58"/>
      <c r="M207" s="77"/>
      <c r="N207" s="62"/>
      <c r="O207" s="62" t="s">
        <v>541</v>
      </c>
      <c r="P207" s="65">
        <v>3692.84</v>
      </c>
      <c r="Q207" s="64">
        <v>43602</v>
      </c>
      <c r="R207" s="64">
        <v>43606</v>
      </c>
      <c r="S207" s="65">
        <v>3692.84</v>
      </c>
      <c r="T207" s="82"/>
    </row>
    <row r="208" spans="1:20" ht="27" customHeight="1">
      <c r="A208" s="53" t="s">
        <v>574</v>
      </c>
      <c r="B208" s="25" t="s">
        <v>71</v>
      </c>
      <c r="C208" s="25" t="s">
        <v>72</v>
      </c>
      <c r="D208" s="55" t="s">
        <v>575</v>
      </c>
      <c r="E208" s="56" t="s">
        <v>24</v>
      </c>
      <c r="F208" s="57"/>
      <c r="G208" s="58"/>
      <c r="H208" s="59"/>
      <c r="I208" s="60"/>
      <c r="J208" s="60"/>
      <c r="K208" s="61"/>
      <c r="L208" s="58"/>
      <c r="M208" s="59"/>
      <c r="N208" s="62"/>
      <c r="O208" s="62" t="s">
        <v>155</v>
      </c>
      <c r="P208" s="65">
        <v>7000</v>
      </c>
      <c r="Q208" s="64">
        <v>43605</v>
      </c>
      <c r="R208" s="64">
        <v>43971</v>
      </c>
      <c r="S208" s="65">
        <v>7000</v>
      </c>
      <c r="T208" s="82" t="s">
        <v>729</v>
      </c>
    </row>
    <row r="209" spans="1:20" ht="27" customHeight="1">
      <c r="A209" s="53" t="s">
        <v>576</v>
      </c>
      <c r="B209" s="25" t="s">
        <v>71</v>
      </c>
      <c r="C209" s="25" t="s">
        <v>72</v>
      </c>
      <c r="D209" s="55" t="s">
        <v>82</v>
      </c>
      <c r="E209" s="56" t="s">
        <v>27</v>
      </c>
      <c r="F209" s="57"/>
      <c r="G209" s="58"/>
      <c r="H209" s="54"/>
      <c r="I209" s="60"/>
      <c r="J209" s="60"/>
      <c r="K209" s="61"/>
      <c r="L209" s="58"/>
      <c r="M209" s="54"/>
      <c r="N209" s="62"/>
      <c r="O209" s="60" t="s">
        <v>81</v>
      </c>
      <c r="P209" s="65">
        <v>6923.98</v>
      </c>
      <c r="Q209" s="64">
        <v>43605</v>
      </c>
      <c r="R209" s="64">
        <v>43613</v>
      </c>
      <c r="S209" s="65">
        <v>6923.98</v>
      </c>
      <c r="T209" s="82" t="s">
        <v>789</v>
      </c>
    </row>
    <row r="210" spans="1:20" ht="27" customHeight="1">
      <c r="A210" s="53" t="s">
        <v>577</v>
      </c>
      <c r="B210" s="25" t="s">
        <v>71</v>
      </c>
      <c r="C210" s="25" t="s">
        <v>72</v>
      </c>
      <c r="D210" s="55" t="s">
        <v>84</v>
      </c>
      <c r="E210" s="56" t="s">
        <v>24</v>
      </c>
      <c r="F210" s="57"/>
      <c r="G210" s="58"/>
      <c r="H210" s="59"/>
      <c r="I210" s="60"/>
      <c r="J210" s="60"/>
      <c r="K210" s="61"/>
      <c r="L210" s="58"/>
      <c r="M210" s="59"/>
      <c r="N210" s="62"/>
      <c r="O210" s="62" t="s">
        <v>337</v>
      </c>
      <c r="P210" s="65">
        <v>871.1</v>
      </c>
      <c r="Q210" s="64">
        <v>43606</v>
      </c>
      <c r="R210" s="64">
        <v>43615</v>
      </c>
      <c r="S210" s="65">
        <v>871.1</v>
      </c>
      <c r="T210" s="82" t="s">
        <v>757</v>
      </c>
    </row>
    <row r="211" spans="1:20" ht="27" customHeight="1">
      <c r="A211" s="53" t="s">
        <v>578</v>
      </c>
      <c r="B211" s="25" t="s">
        <v>71</v>
      </c>
      <c r="C211" s="25" t="s">
        <v>72</v>
      </c>
      <c r="D211" s="55" t="s">
        <v>579</v>
      </c>
      <c r="E211" s="56" t="s">
        <v>24</v>
      </c>
      <c r="F211" s="57"/>
      <c r="G211" s="58"/>
      <c r="H211" s="59"/>
      <c r="I211" s="60"/>
      <c r="J211" s="60"/>
      <c r="K211" s="61"/>
      <c r="L211" s="58"/>
      <c r="M211" s="59"/>
      <c r="N211" s="83"/>
      <c r="O211" s="62" t="s">
        <v>580</v>
      </c>
      <c r="P211" s="65">
        <v>375.66</v>
      </c>
      <c r="Q211" s="64">
        <v>43608</v>
      </c>
      <c r="R211" s="64">
        <v>43608</v>
      </c>
      <c r="S211" s="65">
        <v>375.66</v>
      </c>
      <c r="T211" s="82"/>
    </row>
    <row r="212" spans="1:20" ht="27" customHeight="1">
      <c r="A212" s="53" t="s">
        <v>581</v>
      </c>
      <c r="B212" s="25" t="s">
        <v>71</v>
      </c>
      <c r="C212" s="25" t="s">
        <v>72</v>
      </c>
      <c r="D212" s="55" t="s">
        <v>113</v>
      </c>
      <c r="E212" s="56" t="s">
        <v>24</v>
      </c>
      <c r="F212" s="57"/>
      <c r="G212" s="58"/>
      <c r="H212" s="59"/>
      <c r="I212" s="60"/>
      <c r="J212" s="60"/>
      <c r="K212" s="61"/>
      <c r="L212" s="58"/>
      <c r="M212" s="59"/>
      <c r="N212" s="62"/>
      <c r="O212" s="62" t="s">
        <v>408</v>
      </c>
      <c r="P212" s="65">
        <v>102</v>
      </c>
      <c r="Q212" s="64">
        <v>43608</v>
      </c>
      <c r="R212" s="64">
        <v>43608</v>
      </c>
      <c r="S212" s="65">
        <v>102</v>
      </c>
      <c r="T212" s="81"/>
    </row>
    <row r="213" spans="1:20" ht="27" customHeight="1">
      <c r="A213" s="53" t="s">
        <v>582</v>
      </c>
      <c r="B213" s="25" t="s">
        <v>71</v>
      </c>
      <c r="C213" s="25" t="s">
        <v>72</v>
      </c>
      <c r="D213" s="55" t="s">
        <v>184</v>
      </c>
      <c r="E213" s="56" t="s">
        <v>24</v>
      </c>
      <c r="F213" s="57"/>
      <c r="G213" s="58"/>
      <c r="H213" s="59"/>
      <c r="I213" s="60"/>
      <c r="J213" s="60"/>
      <c r="K213" s="61"/>
      <c r="L213" s="58"/>
      <c r="M213" s="59"/>
      <c r="N213" s="62"/>
      <c r="O213" s="62" t="s">
        <v>185</v>
      </c>
      <c r="P213" s="65">
        <v>320</v>
      </c>
      <c r="Q213" s="64">
        <v>43609</v>
      </c>
      <c r="R213" s="64">
        <v>43609</v>
      </c>
      <c r="S213" s="65">
        <v>320</v>
      </c>
      <c r="T213" s="81" t="s">
        <v>583</v>
      </c>
    </row>
    <row r="214" spans="1:20" ht="27" customHeight="1">
      <c r="A214" s="53" t="s">
        <v>584</v>
      </c>
      <c r="B214" s="25" t="s">
        <v>71</v>
      </c>
      <c r="C214" s="25" t="s">
        <v>72</v>
      </c>
      <c r="D214" s="55" t="s">
        <v>77</v>
      </c>
      <c r="E214" s="56" t="s">
        <v>24</v>
      </c>
      <c r="F214" s="57"/>
      <c r="G214" s="58"/>
      <c r="H214" s="76"/>
      <c r="I214" s="60"/>
      <c r="J214" s="60"/>
      <c r="K214" s="61"/>
      <c r="L214" s="58"/>
      <c r="M214" s="76"/>
      <c r="N214" s="62"/>
      <c r="O214" s="62" t="s">
        <v>78</v>
      </c>
      <c r="P214" s="65">
        <v>509.56</v>
      </c>
      <c r="Q214" s="64">
        <v>43609</v>
      </c>
      <c r="R214" s="64">
        <v>43609</v>
      </c>
      <c r="S214" s="65">
        <v>509.56</v>
      </c>
      <c r="T214" s="82" t="s">
        <v>585</v>
      </c>
    </row>
    <row r="215" spans="1:20" ht="27" customHeight="1">
      <c r="A215" s="53" t="s">
        <v>586</v>
      </c>
      <c r="B215" s="25" t="s">
        <v>71</v>
      </c>
      <c r="C215" s="25" t="s">
        <v>72</v>
      </c>
      <c r="D215" s="55" t="s">
        <v>127</v>
      </c>
      <c r="E215" s="56" t="s">
        <v>24</v>
      </c>
      <c r="F215" s="57"/>
      <c r="G215" s="58"/>
      <c r="H215" s="54"/>
      <c r="I215" s="60"/>
      <c r="J215" s="60"/>
      <c r="K215" s="61"/>
      <c r="L215" s="58"/>
      <c r="M215" s="54"/>
      <c r="N215" s="62"/>
      <c r="O215" s="62" t="s">
        <v>129</v>
      </c>
      <c r="P215" s="65">
        <v>787.42</v>
      </c>
      <c r="Q215" s="64">
        <v>43609</v>
      </c>
      <c r="R215" s="64">
        <v>43609</v>
      </c>
      <c r="S215" s="65">
        <v>787.42</v>
      </c>
      <c r="T215" s="82" t="s">
        <v>587</v>
      </c>
    </row>
    <row r="216" spans="1:20" ht="27" customHeight="1">
      <c r="A216" s="53" t="s">
        <v>589</v>
      </c>
      <c r="B216" s="25" t="s">
        <v>71</v>
      </c>
      <c r="C216" s="25" t="s">
        <v>72</v>
      </c>
      <c r="D216" s="55" t="s">
        <v>160</v>
      </c>
      <c r="E216" s="56" t="s">
        <v>24</v>
      </c>
      <c r="F216" s="57"/>
      <c r="G216" s="58"/>
      <c r="H216" s="76"/>
      <c r="I216" s="60"/>
      <c r="J216" s="60"/>
      <c r="K216" s="61"/>
      <c r="L216" s="58"/>
      <c r="M216" s="76"/>
      <c r="N216" s="62"/>
      <c r="O216" s="62" t="s">
        <v>224</v>
      </c>
      <c r="P216" s="65">
        <v>2040</v>
      </c>
      <c r="Q216" s="64">
        <v>43609</v>
      </c>
      <c r="R216" s="64">
        <v>43609</v>
      </c>
      <c r="S216" s="65">
        <v>2040</v>
      </c>
      <c r="T216" s="81" t="s">
        <v>590</v>
      </c>
    </row>
    <row r="217" spans="1:20" ht="27" customHeight="1">
      <c r="A217" s="53" t="s">
        <v>591</v>
      </c>
      <c r="B217" s="25" t="s">
        <v>71</v>
      </c>
      <c r="C217" s="25" t="s">
        <v>72</v>
      </c>
      <c r="D217" s="55" t="s">
        <v>592</v>
      </c>
      <c r="E217" s="56" t="s">
        <v>24</v>
      </c>
      <c r="F217" s="57"/>
      <c r="G217" s="58"/>
      <c r="H217" s="76"/>
      <c r="I217" s="60"/>
      <c r="J217" s="60"/>
      <c r="K217" s="61"/>
      <c r="L217" s="58"/>
      <c r="M217" s="76"/>
      <c r="N217" s="62"/>
      <c r="O217" s="62" t="s">
        <v>324</v>
      </c>
      <c r="P217" s="65">
        <v>168.19</v>
      </c>
      <c r="Q217" s="64">
        <v>43609</v>
      </c>
      <c r="R217" s="64">
        <v>43609</v>
      </c>
      <c r="S217" s="65">
        <v>168.19</v>
      </c>
      <c r="T217" s="81" t="s">
        <v>593</v>
      </c>
    </row>
    <row r="218" spans="1:20" ht="27" customHeight="1">
      <c r="A218" s="53" t="s">
        <v>594</v>
      </c>
      <c r="B218" s="25" t="s">
        <v>71</v>
      </c>
      <c r="C218" s="25" t="s">
        <v>72</v>
      </c>
      <c r="D218" s="55" t="s">
        <v>595</v>
      </c>
      <c r="E218" s="56" t="s">
        <v>24</v>
      </c>
      <c r="F218" s="57"/>
      <c r="G218" s="58"/>
      <c r="H218" s="76"/>
      <c r="I218" s="60"/>
      <c r="J218" s="60"/>
      <c r="K218" s="61"/>
      <c r="L218" s="58"/>
      <c r="M218" s="76"/>
      <c r="N218" s="62"/>
      <c r="O218" s="62" t="s">
        <v>596</v>
      </c>
      <c r="P218" s="65">
        <v>130</v>
      </c>
      <c r="Q218" s="64">
        <v>43609</v>
      </c>
      <c r="R218" s="64">
        <v>43609</v>
      </c>
      <c r="S218" s="65">
        <v>130</v>
      </c>
      <c r="T218" s="81" t="s">
        <v>597</v>
      </c>
    </row>
    <row r="219" spans="1:20" ht="27" customHeight="1">
      <c r="A219" s="53" t="s">
        <v>598</v>
      </c>
      <c r="B219" s="25" t="s">
        <v>71</v>
      </c>
      <c r="C219" s="25" t="s">
        <v>72</v>
      </c>
      <c r="D219" s="55" t="s">
        <v>82</v>
      </c>
      <c r="E219" s="56" t="s">
        <v>27</v>
      </c>
      <c r="F219" s="57"/>
      <c r="G219" s="58"/>
      <c r="H219" s="59"/>
      <c r="I219" s="60"/>
      <c r="J219" s="60"/>
      <c r="K219" s="61"/>
      <c r="L219" s="58"/>
      <c r="M219" s="59"/>
      <c r="N219" s="62"/>
      <c r="O219" s="60" t="s">
        <v>81</v>
      </c>
      <c r="P219" s="65">
        <v>6252.98</v>
      </c>
      <c r="Q219" s="64">
        <v>43612</v>
      </c>
      <c r="R219" s="64">
        <v>43620</v>
      </c>
      <c r="S219" s="65">
        <v>6252.98</v>
      </c>
      <c r="T219" s="81" t="s">
        <v>790</v>
      </c>
    </row>
    <row r="220" spans="1:20" ht="27" customHeight="1">
      <c r="A220" s="53" t="s">
        <v>607</v>
      </c>
      <c r="B220" s="25" t="s">
        <v>71</v>
      </c>
      <c r="C220" s="25" t="s">
        <v>72</v>
      </c>
      <c r="D220" s="55" t="s">
        <v>608</v>
      </c>
      <c r="E220" s="56" t="s">
        <v>24</v>
      </c>
      <c r="F220" s="57"/>
      <c r="G220" s="58"/>
      <c r="H220" s="59"/>
      <c r="I220" s="60"/>
      <c r="J220" s="60"/>
      <c r="K220" s="61"/>
      <c r="L220" s="58"/>
      <c r="M220" s="59"/>
      <c r="N220" s="62"/>
      <c r="O220" s="62" t="s">
        <v>104</v>
      </c>
      <c r="P220" s="65">
        <v>1002.31</v>
      </c>
      <c r="Q220" s="64">
        <v>43612</v>
      </c>
      <c r="R220" s="64">
        <v>43620</v>
      </c>
      <c r="S220" s="65">
        <v>1002.31</v>
      </c>
      <c r="T220" s="81" t="s">
        <v>794</v>
      </c>
    </row>
    <row r="221" spans="1:20" ht="27" customHeight="1">
      <c r="A221" s="53" t="s">
        <v>604</v>
      </c>
      <c r="B221" s="25" t="s">
        <v>71</v>
      </c>
      <c r="C221" s="25" t="s">
        <v>72</v>
      </c>
      <c r="D221" s="55" t="s">
        <v>605</v>
      </c>
      <c r="E221" s="56" t="s">
        <v>24</v>
      </c>
      <c r="F221" s="57"/>
      <c r="G221" s="58"/>
      <c r="H221" s="59"/>
      <c r="I221" s="60"/>
      <c r="J221" s="60"/>
      <c r="K221" s="61"/>
      <c r="L221" s="58"/>
      <c r="M221" s="59"/>
      <c r="N221" s="62"/>
      <c r="O221" s="62" t="s">
        <v>606</v>
      </c>
      <c r="P221" s="65">
        <v>740</v>
      </c>
      <c r="Q221" s="64">
        <v>43612</v>
      </c>
      <c r="R221" s="64">
        <v>43620</v>
      </c>
      <c r="S221" s="65">
        <f>370+370</f>
        <v>740</v>
      </c>
      <c r="T221" s="81"/>
    </row>
    <row r="222" spans="1:20" ht="27" customHeight="1">
      <c r="A222" s="53" t="s">
        <v>602</v>
      </c>
      <c r="B222" s="25" t="s">
        <v>71</v>
      </c>
      <c r="C222" s="25" t="s">
        <v>72</v>
      </c>
      <c r="D222" s="55" t="s">
        <v>603</v>
      </c>
      <c r="E222" s="56" t="s">
        <v>24</v>
      </c>
      <c r="F222" s="57"/>
      <c r="G222" s="58"/>
      <c r="H222" s="59"/>
      <c r="I222" s="60"/>
      <c r="J222" s="60"/>
      <c r="K222" s="61"/>
      <c r="L222" s="58"/>
      <c r="M222" s="59"/>
      <c r="N222" s="62"/>
      <c r="O222" s="62" t="s">
        <v>149</v>
      </c>
      <c r="P222" s="65">
        <v>3418.72</v>
      </c>
      <c r="Q222" s="64">
        <v>43612</v>
      </c>
      <c r="R222" s="64">
        <v>43614</v>
      </c>
      <c r="S222" s="65">
        <v>3418.72</v>
      </c>
      <c r="T222" s="27" t="s">
        <v>693</v>
      </c>
    </row>
    <row r="223" spans="1:20" ht="27" customHeight="1">
      <c r="A223" s="53" t="s">
        <v>599</v>
      </c>
      <c r="B223" s="25" t="s">
        <v>71</v>
      </c>
      <c r="C223" s="25" t="s">
        <v>72</v>
      </c>
      <c r="D223" s="55" t="s">
        <v>600</v>
      </c>
      <c r="E223" s="56" t="s">
        <v>24</v>
      </c>
      <c r="F223" s="57"/>
      <c r="G223" s="58"/>
      <c r="H223" s="76"/>
      <c r="I223" s="60"/>
      <c r="J223" s="60"/>
      <c r="K223" s="61"/>
      <c r="L223" s="58"/>
      <c r="M223" s="76"/>
      <c r="N223" s="62"/>
      <c r="O223" s="62" t="s">
        <v>601</v>
      </c>
      <c r="P223" s="65">
        <v>3500</v>
      </c>
      <c r="Q223" s="64">
        <v>43612</v>
      </c>
      <c r="R223" s="64">
        <v>43620</v>
      </c>
      <c r="S223" s="65">
        <v>3500</v>
      </c>
      <c r="T223" s="82"/>
    </row>
    <row r="224" spans="1:20" ht="27" customHeight="1">
      <c r="A224" s="53" t="s">
        <v>609</v>
      </c>
      <c r="B224" s="25" t="s">
        <v>71</v>
      </c>
      <c r="C224" s="25" t="s">
        <v>72</v>
      </c>
      <c r="D224" s="55" t="s">
        <v>82</v>
      </c>
      <c r="E224" s="56" t="s">
        <v>27</v>
      </c>
      <c r="F224" s="57"/>
      <c r="G224" s="58"/>
      <c r="H224" s="76"/>
      <c r="I224" s="60"/>
      <c r="J224" s="60"/>
      <c r="K224" s="61"/>
      <c r="L224" s="58"/>
      <c r="M224" s="76"/>
      <c r="N224" s="62"/>
      <c r="O224" s="62" t="s">
        <v>86</v>
      </c>
      <c r="P224" s="65">
        <v>21816.3</v>
      </c>
      <c r="Q224" s="64">
        <v>43612</v>
      </c>
      <c r="R224" s="64">
        <v>43612</v>
      </c>
      <c r="S224" s="65">
        <v>21816.3</v>
      </c>
      <c r="T224" s="81" t="s">
        <v>610</v>
      </c>
    </row>
    <row r="225" spans="1:20" ht="27" customHeight="1">
      <c r="A225" s="53" t="s">
        <v>612</v>
      </c>
      <c r="B225" s="25" t="s">
        <v>71</v>
      </c>
      <c r="C225" s="25" t="s">
        <v>72</v>
      </c>
      <c r="D225" s="55" t="s">
        <v>160</v>
      </c>
      <c r="E225" s="56" t="s">
        <v>24</v>
      </c>
      <c r="F225" s="57"/>
      <c r="G225" s="58"/>
      <c r="H225" s="54"/>
      <c r="I225" s="60"/>
      <c r="J225" s="60"/>
      <c r="K225" s="61"/>
      <c r="L225" s="58"/>
      <c r="M225" s="54"/>
      <c r="N225" s="62"/>
      <c r="O225" s="62" t="s">
        <v>129</v>
      </c>
      <c r="P225" s="65">
        <v>2053.66</v>
      </c>
      <c r="Q225" s="64">
        <v>43612</v>
      </c>
      <c r="R225" s="64">
        <v>43612</v>
      </c>
      <c r="S225" s="65">
        <v>2053.66</v>
      </c>
      <c r="T225" s="81" t="s">
        <v>613</v>
      </c>
    </row>
    <row r="226" spans="1:20" ht="27" customHeight="1">
      <c r="A226" s="53" t="s">
        <v>614</v>
      </c>
      <c r="B226" s="25" t="s">
        <v>71</v>
      </c>
      <c r="C226" s="25" t="s">
        <v>72</v>
      </c>
      <c r="D226" s="55" t="s">
        <v>132</v>
      </c>
      <c r="E226" s="56" t="s">
        <v>24</v>
      </c>
      <c r="F226" s="57"/>
      <c r="G226" s="58"/>
      <c r="H226" s="54"/>
      <c r="I226" s="60"/>
      <c r="J226" s="60"/>
      <c r="K226" s="61"/>
      <c r="L226" s="58"/>
      <c r="M226" s="54"/>
      <c r="N226" s="62"/>
      <c r="O226" s="62" t="s">
        <v>133</v>
      </c>
      <c r="P226" s="65">
        <v>4924.8</v>
      </c>
      <c r="Q226" s="64">
        <v>43612</v>
      </c>
      <c r="R226" s="64">
        <v>43612</v>
      </c>
      <c r="S226" s="65">
        <v>4924.8</v>
      </c>
      <c r="T226" s="81" t="s">
        <v>415</v>
      </c>
    </row>
    <row r="227" spans="1:20" ht="27" customHeight="1">
      <c r="A227" s="53" t="s">
        <v>615</v>
      </c>
      <c r="B227" s="25" t="s">
        <v>71</v>
      </c>
      <c r="C227" s="25" t="s">
        <v>72</v>
      </c>
      <c r="D227" s="55" t="s">
        <v>160</v>
      </c>
      <c r="E227" s="56" t="s">
        <v>24</v>
      </c>
      <c r="F227" s="57"/>
      <c r="G227" s="58"/>
      <c r="H227" s="54"/>
      <c r="I227" s="60"/>
      <c r="J227" s="60"/>
      <c r="K227" s="61"/>
      <c r="L227" s="58"/>
      <c r="M227" s="54"/>
      <c r="N227" s="62"/>
      <c r="O227" s="62" t="s">
        <v>512</v>
      </c>
      <c r="P227" s="65">
        <v>1948.47</v>
      </c>
      <c r="Q227" s="64">
        <v>43612</v>
      </c>
      <c r="R227" s="64">
        <v>43612</v>
      </c>
      <c r="S227" s="65">
        <v>1948.47</v>
      </c>
      <c r="T227" s="82" t="s">
        <v>616</v>
      </c>
    </row>
    <row r="228" spans="1:20" ht="27" customHeight="1">
      <c r="A228" s="53" t="s">
        <v>617</v>
      </c>
      <c r="B228" s="25" t="s">
        <v>71</v>
      </c>
      <c r="C228" s="25" t="s">
        <v>72</v>
      </c>
      <c r="D228" s="55" t="s">
        <v>160</v>
      </c>
      <c r="E228" s="56" t="s">
        <v>24</v>
      </c>
      <c r="F228" s="57"/>
      <c r="G228" s="58"/>
      <c r="H228" s="54"/>
      <c r="I228" s="60"/>
      <c r="J228" s="60"/>
      <c r="K228" s="61"/>
      <c r="L228" s="58"/>
      <c r="M228" s="54"/>
      <c r="N228" s="62"/>
      <c r="O228" s="62" t="s">
        <v>337</v>
      </c>
      <c r="P228" s="65">
        <v>691.7</v>
      </c>
      <c r="Q228" s="64">
        <v>43613</v>
      </c>
      <c r="R228" s="64">
        <v>43613</v>
      </c>
      <c r="S228" s="65">
        <v>691.7</v>
      </c>
      <c r="T228" s="82" t="s">
        <v>618</v>
      </c>
    </row>
    <row r="229" spans="1:20" ht="27" customHeight="1">
      <c r="A229" s="53" t="s">
        <v>619</v>
      </c>
      <c r="B229" s="25" t="s">
        <v>71</v>
      </c>
      <c r="C229" s="25" t="s">
        <v>72</v>
      </c>
      <c r="D229" s="55" t="s">
        <v>127</v>
      </c>
      <c r="E229" s="56" t="s">
        <v>24</v>
      </c>
      <c r="F229" s="57"/>
      <c r="G229" s="58"/>
      <c r="H229" s="59"/>
      <c r="I229" s="60"/>
      <c r="J229" s="60"/>
      <c r="K229" s="61"/>
      <c r="L229" s="58"/>
      <c r="M229" s="59"/>
      <c r="N229" s="62"/>
      <c r="O229" s="62" t="s">
        <v>163</v>
      </c>
      <c r="P229" s="65">
        <v>1085.16</v>
      </c>
      <c r="Q229" s="64">
        <v>43613</v>
      </c>
      <c r="R229" s="64">
        <v>43613</v>
      </c>
      <c r="S229" s="65">
        <v>1085.16</v>
      </c>
      <c r="T229" s="81" t="s">
        <v>767</v>
      </c>
    </row>
    <row r="230" spans="1:20" ht="27" customHeight="1">
      <c r="A230" s="53" t="s">
        <v>620</v>
      </c>
      <c r="B230" s="25" t="s">
        <v>71</v>
      </c>
      <c r="C230" s="25" t="s">
        <v>72</v>
      </c>
      <c r="D230" s="55" t="s">
        <v>148</v>
      </c>
      <c r="E230" s="56" t="s">
        <v>24</v>
      </c>
      <c r="F230" s="57"/>
      <c r="G230" s="58"/>
      <c r="H230" s="59"/>
      <c r="I230" s="60"/>
      <c r="J230" s="60"/>
      <c r="K230" s="61"/>
      <c r="L230" s="58"/>
      <c r="M230" s="59"/>
      <c r="N230" s="62"/>
      <c r="O230" s="62" t="s">
        <v>354</v>
      </c>
      <c r="P230" s="65">
        <v>151.1</v>
      </c>
      <c r="Q230" s="64">
        <v>43613</v>
      </c>
      <c r="R230" s="64">
        <v>43613</v>
      </c>
      <c r="S230" s="65">
        <v>151.1</v>
      </c>
      <c r="T230" s="81" t="s">
        <v>621</v>
      </c>
    </row>
    <row r="231" spans="1:20" ht="27" customHeight="1">
      <c r="A231" s="53" t="s">
        <v>622</v>
      </c>
      <c r="B231" s="25" t="s">
        <v>71</v>
      </c>
      <c r="C231" s="25" t="s">
        <v>72</v>
      </c>
      <c r="D231" s="55" t="s">
        <v>317</v>
      </c>
      <c r="E231" s="56" t="s">
        <v>24</v>
      </c>
      <c r="F231" s="57"/>
      <c r="G231" s="58"/>
      <c r="H231" s="59"/>
      <c r="I231" s="60"/>
      <c r="J231" s="60"/>
      <c r="K231" s="61"/>
      <c r="L231" s="58"/>
      <c r="M231" s="59"/>
      <c r="N231" s="62"/>
      <c r="O231" s="62" t="s">
        <v>318</v>
      </c>
      <c r="P231" s="65">
        <v>5508.89</v>
      </c>
      <c r="Q231" s="64">
        <v>43613</v>
      </c>
      <c r="R231" s="64">
        <v>43613</v>
      </c>
      <c r="S231" s="65">
        <v>5508.89</v>
      </c>
      <c r="T231" s="81" t="s">
        <v>623</v>
      </c>
    </row>
    <row r="232" spans="1:20" ht="27" customHeight="1">
      <c r="A232" s="53" t="s">
        <v>625</v>
      </c>
      <c r="B232" s="25" t="s">
        <v>71</v>
      </c>
      <c r="C232" s="25" t="s">
        <v>72</v>
      </c>
      <c r="D232" s="55" t="s">
        <v>127</v>
      </c>
      <c r="E232" s="56" t="s">
        <v>24</v>
      </c>
      <c r="F232" s="57"/>
      <c r="G232" s="58"/>
      <c r="H232" s="76"/>
      <c r="I232" s="60"/>
      <c r="J232" s="62"/>
      <c r="K232" s="61"/>
      <c r="L232" s="58"/>
      <c r="M232" s="76"/>
      <c r="N232" s="62"/>
      <c r="O232" s="62" t="s">
        <v>512</v>
      </c>
      <c r="P232" s="65">
        <v>257.25</v>
      </c>
      <c r="Q232" s="64">
        <v>43615</v>
      </c>
      <c r="R232" s="64">
        <v>43615</v>
      </c>
      <c r="S232" s="65">
        <v>257.25</v>
      </c>
      <c r="T232" s="81" t="s">
        <v>626</v>
      </c>
    </row>
    <row r="233" spans="1:19" ht="27" customHeight="1">
      <c r="A233" s="53" t="s">
        <v>627</v>
      </c>
      <c r="B233" s="25" t="s">
        <v>71</v>
      </c>
      <c r="C233" s="25" t="s">
        <v>72</v>
      </c>
      <c r="D233" s="55" t="s">
        <v>148</v>
      </c>
      <c r="E233" s="56" t="s">
        <v>24</v>
      </c>
      <c r="F233" s="57"/>
      <c r="G233" s="58"/>
      <c r="H233" s="76"/>
      <c r="I233" s="60"/>
      <c r="J233" s="60"/>
      <c r="K233" s="61"/>
      <c r="L233" s="58"/>
      <c r="M233" s="76"/>
      <c r="N233" s="62"/>
      <c r="O233" s="62" t="s">
        <v>628</v>
      </c>
      <c r="P233" s="65">
        <v>200</v>
      </c>
      <c r="Q233" s="64">
        <v>43615</v>
      </c>
      <c r="R233" s="64">
        <v>43615</v>
      </c>
      <c r="S233" s="65">
        <v>200</v>
      </c>
    </row>
    <row r="234" spans="1:20" ht="27" customHeight="1">
      <c r="A234" s="53" t="s">
        <v>629</v>
      </c>
      <c r="B234" s="25" t="s">
        <v>71</v>
      </c>
      <c r="C234" s="25" t="s">
        <v>72</v>
      </c>
      <c r="D234" s="55" t="s">
        <v>168</v>
      </c>
      <c r="E234" s="56" t="s">
        <v>24</v>
      </c>
      <c r="F234" s="57"/>
      <c r="G234" s="58"/>
      <c r="H234" s="54"/>
      <c r="I234" s="60"/>
      <c r="J234" s="60"/>
      <c r="K234" s="61"/>
      <c r="L234" s="58"/>
      <c r="M234" s="54"/>
      <c r="N234" s="62"/>
      <c r="O234" s="62" t="s">
        <v>169</v>
      </c>
      <c r="P234" s="65">
        <v>579.66</v>
      </c>
      <c r="Q234" s="64">
        <v>43615</v>
      </c>
      <c r="R234" s="64">
        <v>43615</v>
      </c>
      <c r="S234" s="65">
        <v>579.66</v>
      </c>
      <c r="T234" s="27" t="s">
        <v>630</v>
      </c>
    </row>
    <row r="235" spans="1:20" ht="27" customHeight="1">
      <c r="A235" s="53" t="s">
        <v>631</v>
      </c>
      <c r="B235" s="25" t="s">
        <v>71</v>
      </c>
      <c r="C235" s="25" t="s">
        <v>72</v>
      </c>
      <c r="D235" s="55" t="s">
        <v>127</v>
      </c>
      <c r="E235" s="56" t="s">
        <v>24</v>
      </c>
      <c r="F235" s="57"/>
      <c r="G235" s="58"/>
      <c r="H235" s="76"/>
      <c r="I235" s="60"/>
      <c r="J235" s="60"/>
      <c r="K235" s="61"/>
      <c r="L235" s="58"/>
      <c r="M235" s="76"/>
      <c r="N235" s="62"/>
      <c r="O235" s="62" t="s">
        <v>128</v>
      </c>
      <c r="P235" s="65">
        <v>1325.36</v>
      </c>
      <c r="Q235" s="64">
        <v>43616</v>
      </c>
      <c r="R235" s="26">
        <v>43616</v>
      </c>
      <c r="S235" s="65">
        <v>1325.36</v>
      </c>
      <c r="T235" s="27" t="s">
        <v>632</v>
      </c>
    </row>
    <row r="236" spans="1:20" ht="27" customHeight="1">
      <c r="A236" s="53" t="s">
        <v>634</v>
      </c>
      <c r="B236" s="25" t="s">
        <v>71</v>
      </c>
      <c r="C236" s="25" t="s">
        <v>72</v>
      </c>
      <c r="D236" s="55" t="s">
        <v>160</v>
      </c>
      <c r="E236" s="56" t="s">
        <v>24</v>
      </c>
      <c r="F236" s="57"/>
      <c r="G236" s="58"/>
      <c r="H236" s="76"/>
      <c r="I236" s="60"/>
      <c r="J236" s="60"/>
      <c r="K236" s="61"/>
      <c r="L236" s="58"/>
      <c r="M236" s="76"/>
      <c r="N236" s="62"/>
      <c r="O236" s="62" t="s">
        <v>128</v>
      </c>
      <c r="P236" s="65">
        <v>4995.34</v>
      </c>
      <c r="Q236" s="64">
        <v>43616</v>
      </c>
      <c r="R236" s="26">
        <v>43616</v>
      </c>
      <c r="S236" s="65">
        <v>4995.34</v>
      </c>
      <c r="T236" s="27" t="s">
        <v>633</v>
      </c>
    </row>
    <row r="237" spans="1:20" ht="27" customHeight="1">
      <c r="A237" s="53" t="s">
        <v>635</v>
      </c>
      <c r="B237" s="25" t="s">
        <v>71</v>
      </c>
      <c r="C237" s="25" t="s">
        <v>72</v>
      </c>
      <c r="D237" s="55" t="s">
        <v>82</v>
      </c>
      <c r="E237" s="56" t="s">
        <v>27</v>
      </c>
      <c r="F237" s="57"/>
      <c r="G237" s="58"/>
      <c r="H237" s="59"/>
      <c r="I237" s="60"/>
      <c r="J237" s="60"/>
      <c r="K237" s="61"/>
      <c r="L237" s="58"/>
      <c r="M237" s="59"/>
      <c r="N237" s="62"/>
      <c r="O237" s="60" t="s">
        <v>81</v>
      </c>
      <c r="P237" s="65">
        <v>6491.4</v>
      </c>
      <c r="Q237" s="64">
        <v>43619</v>
      </c>
      <c r="R237" s="64">
        <v>43627</v>
      </c>
      <c r="S237" s="65">
        <v>6491.4</v>
      </c>
      <c r="T237" s="29" t="s">
        <v>791</v>
      </c>
    </row>
    <row r="238" spans="1:20" ht="27" customHeight="1">
      <c r="A238" s="53" t="s">
        <v>637</v>
      </c>
      <c r="B238" s="25" t="s">
        <v>71</v>
      </c>
      <c r="C238" s="25" t="s">
        <v>72</v>
      </c>
      <c r="D238" s="55" t="s">
        <v>638</v>
      </c>
      <c r="E238" s="56" t="s">
        <v>24</v>
      </c>
      <c r="F238" s="57"/>
      <c r="G238" s="58"/>
      <c r="H238" s="59"/>
      <c r="I238" s="60"/>
      <c r="J238" s="60"/>
      <c r="K238" s="61"/>
      <c r="L238" s="58"/>
      <c r="M238" s="76"/>
      <c r="N238" s="62"/>
      <c r="O238" s="62" t="s">
        <v>149</v>
      </c>
      <c r="P238" s="65">
        <v>255.2</v>
      </c>
      <c r="Q238" s="64">
        <v>43622</v>
      </c>
      <c r="R238" s="26">
        <v>43622</v>
      </c>
      <c r="S238" s="65">
        <v>255.2</v>
      </c>
      <c r="T238" s="27" t="s">
        <v>692</v>
      </c>
    </row>
    <row r="239" spans="1:20" ht="27" customHeight="1">
      <c r="A239" s="53" t="s">
        <v>639</v>
      </c>
      <c r="B239" s="25" t="s">
        <v>71</v>
      </c>
      <c r="C239" s="25" t="s">
        <v>72</v>
      </c>
      <c r="D239" s="55" t="s">
        <v>643</v>
      </c>
      <c r="E239" s="56" t="s">
        <v>24</v>
      </c>
      <c r="F239" s="57"/>
      <c r="G239" s="58"/>
      <c r="H239" s="54"/>
      <c r="I239" s="60"/>
      <c r="J239" s="60"/>
      <c r="K239" s="61"/>
      <c r="L239" s="58"/>
      <c r="M239" s="54"/>
      <c r="N239" s="62"/>
      <c r="O239" s="60" t="s">
        <v>640</v>
      </c>
      <c r="P239" s="65">
        <v>238</v>
      </c>
      <c r="Q239" s="64">
        <v>43626</v>
      </c>
      <c r="R239" s="26">
        <v>43629</v>
      </c>
      <c r="S239" s="65">
        <v>238</v>
      </c>
      <c r="T239" s="27"/>
    </row>
    <row r="240" spans="1:19" ht="27" customHeight="1">
      <c r="A240" s="53" t="s">
        <v>641</v>
      </c>
      <c r="B240" s="25" t="s">
        <v>71</v>
      </c>
      <c r="C240" s="25" t="s">
        <v>72</v>
      </c>
      <c r="D240" s="55" t="s">
        <v>644</v>
      </c>
      <c r="E240" s="56" t="s">
        <v>24</v>
      </c>
      <c r="F240" s="57"/>
      <c r="G240" s="58"/>
      <c r="H240" s="59"/>
      <c r="I240" s="60"/>
      <c r="J240" s="60"/>
      <c r="K240" s="61"/>
      <c r="L240" s="58"/>
      <c r="M240" s="59"/>
      <c r="N240" s="62"/>
      <c r="O240" s="60" t="s">
        <v>642</v>
      </c>
      <c r="P240" s="65">
        <v>550</v>
      </c>
      <c r="Q240" s="64">
        <v>43626</v>
      </c>
      <c r="R240" s="26">
        <v>43643</v>
      </c>
      <c r="S240" s="65">
        <v>550</v>
      </c>
    </row>
    <row r="241" spans="1:20" ht="27" customHeight="1">
      <c r="A241" s="48" t="s">
        <v>645</v>
      </c>
      <c r="B241" s="25" t="s">
        <v>71</v>
      </c>
      <c r="C241" s="25" t="s">
        <v>72</v>
      </c>
      <c r="D241" s="18" t="s">
        <v>82</v>
      </c>
      <c r="E241" s="56" t="s">
        <v>27</v>
      </c>
      <c r="F241" s="57"/>
      <c r="G241" s="58"/>
      <c r="H241" s="59"/>
      <c r="I241" s="60"/>
      <c r="J241" s="60"/>
      <c r="K241" s="61"/>
      <c r="L241" s="58"/>
      <c r="M241" s="59"/>
      <c r="N241" s="62"/>
      <c r="O241" s="60" t="s">
        <v>81</v>
      </c>
      <c r="P241" s="65">
        <v>7597.13</v>
      </c>
      <c r="Q241" s="64">
        <v>43626</v>
      </c>
      <c r="R241" s="64">
        <v>43634</v>
      </c>
      <c r="S241" s="65">
        <v>7597.13</v>
      </c>
      <c r="T241" s="27" t="s">
        <v>1087</v>
      </c>
    </row>
    <row r="242" spans="1:20" ht="27" customHeight="1">
      <c r="A242" s="53" t="s">
        <v>646</v>
      </c>
      <c r="B242" s="25" t="s">
        <v>71</v>
      </c>
      <c r="C242" s="25" t="s">
        <v>72</v>
      </c>
      <c r="D242" s="55" t="s">
        <v>160</v>
      </c>
      <c r="E242" s="56" t="s">
        <v>24</v>
      </c>
      <c r="F242" s="57"/>
      <c r="G242" s="58"/>
      <c r="H242" s="59"/>
      <c r="I242" s="60"/>
      <c r="J242" s="60"/>
      <c r="K242" s="61"/>
      <c r="L242" s="58"/>
      <c r="M242" s="59"/>
      <c r="N242" s="62"/>
      <c r="O242" s="62" t="s">
        <v>647</v>
      </c>
      <c r="P242" s="65">
        <v>432</v>
      </c>
      <c r="Q242" s="26">
        <v>43628</v>
      </c>
      <c r="R242" s="26">
        <v>43628</v>
      </c>
      <c r="S242" s="65">
        <v>432</v>
      </c>
      <c r="T242" s="27"/>
    </row>
    <row r="243" spans="1:20" ht="27" customHeight="1">
      <c r="A243" s="48" t="s">
        <v>648</v>
      </c>
      <c r="B243" s="25" t="s">
        <v>71</v>
      </c>
      <c r="C243" s="25" t="s">
        <v>72</v>
      </c>
      <c r="D243" s="18" t="s">
        <v>84</v>
      </c>
      <c r="E243" s="56" t="s">
        <v>24</v>
      </c>
      <c r="F243" s="39"/>
      <c r="G243" s="40"/>
      <c r="H243" s="33"/>
      <c r="I243" s="15"/>
      <c r="J243" s="15"/>
      <c r="K243" s="6"/>
      <c r="L243" s="40"/>
      <c r="M243" s="33"/>
      <c r="N243" s="5"/>
      <c r="O243" s="5" t="s">
        <v>307</v>
      </c>
      <c r="P243" s="65">
        <v>2175.19</v>
      </c>
      <c r="Q243" s="26">
        <v>43630</v>
      </c>
      <c r="R243" s="26">
        <v>43636</v>
      </c>
      <c r="S243" s="65">
        <v>2174.74</v>
      </c>
      <c r="T243" s="27"/>
    </row>
    <row r="244" spans="1:20" ht="27" customHeight="1">
      <c r="A244" s="48" t="s">
        <v>649</v>
      </c>
      <c r="B244" s="25" t="s">
        <v>71</v>
      </c>
      <c r="C244" s="25" t="s">
        <v>72</v>
      </c>
      <c r="D244" s="18" t="s">
        <v>650</v>
      </c>
      <c r="E244" s="56" t="s">
        <v>24</v>
      </c>
      <c r="F244" s="39"/>
      <c r="G244" s="40"/>
      <c r="H244" s="33"/>
      <c r="I244" s="15"/>
      <c r="J244" s="15"/>
      <c r="K244" s="6"/>
      <c r="L244" s="40"/>
      <c r="M244" s="33"/>
      <c r="N244" s="5"/>
      <c r="O244" s="5" t="s">
        <v>337</v>
      </c>
      <c r="P244" s="65">
        <v>145.62</v>
      </c>
      <c r="Q244" s="26">
        <v>43630</v>
      </c>
      <c r="R244" s="26">
        <v>43636</v>
      </c>
      <c r="S244" s="65">
        <v>145.62</v>
      </c>
      <c r="T244" s="82" t="s">
        <v>758</v>
      </c>
    </row>
    <row r="245" spans="1:20" ht="27" customHeight="1">
      <c r="A245" s="48" t="s">
        <v>651</v>
      </c>
      <c r="B245" s="25" t="s">
        <v>71</v>
      </c>
      <c r="C245" s="25" t="s">
        <v>72</v>
      </c>
      <c r="D245" s="18" t="s">
        <v>192</v>
      </c>
      <c r="E245" s="56" t="s">
        <v>24</v>
      </c>
      <c r="F245" s="39"/>
      <c r="G245" s="40"/>
      <c r="H245" s="33"/>
      <c r="I245" s="15"/>
      <c r="J245" s="15"/>
      <c r="K245" s="6"/>
      <c r="L245" s="40"/>
      <c r="M245" s="33"/>
      <c r="N245" s="5"/>
      <c r="O245" s="5" t="s">
        <v>193</v>
      </c>
      <c r="P245" s="65">
        <v>326</v>
      </c>
      <c r="Q245" s="26">
        <v>43630</v>
      </c>
      <c r="R245" s="26">
        <v>43637</v>
      </c>
      <c r="S245" s="65">
        <v>326</v>
      </c>
      <c r="T245" s="29" t="s">
        <v>776</v>
      </c>
    </row>
    <row r="246" spans="1:20" ht="27" customHeight="1">
      <c r="A246" s="48" t="s">
        <v>652</v>
      </c>
      <c r="B246" s="25" t="s">
        <v>71</v>
      </c>
      <c r="C246" s="25" t="s">
        <v>72</v>
      </c>
      <c r="D246" s="18" t="s">
        <v>106</v>
      </c>
      <c r="E246" s="56" t="s">
        <v>24</v>
      </c>
      <c r="F246" s="39"/>
      <c r="G246" s="40"/>
      <c r="H246" s="32"/>
      <c r="I246" s="15"/>
      <c r="J246" s="15"/>
      <c r="K246" s="6"/>
      <c r="L246" s="40"/>
      <c r="M246" s="32"/>
      <c r="N246" s="5"/>
      <c r="O246" s="15" t="s">
        <v>137</v>
      </c>
      <c r="P246" s="65">
        <v>480</v>
      </c>
      <c r="Q246" s="26">
        <v>43630</v>
      </c>
      <c r="R246" s="26">
        <v>43637</v>
      </c>
      <c r="S246" s="65">
        <v>480</v>
      </c>
      <c r="T246" s="29" t="s">
        <v>764</v>
      </c>
    </row>
    <row r="247" spans="1:20" ht="27" customHeight="1">
      <c r="A247" s="53" t="s">
        <v>739</v>
      </c>
      <c r="B247" s="25" t="s">
        <v>71</v>
      </c>
      <c r="C247" s="25" t="s">
        <v>72</v>
      </c>
      <c r="D247" s="55" t="s">
        <v>740</v>
      </c>
      <c r="E247" s="56" t="s">
        <v>24</v>
      </c>
      <c r="F247" s="39"/>
      <c r="G247" s="40"/>
      <c r="H247" s="33"/>
      <c r="I247" s="15"/>
      <c r="J247" s="15"/>
      <c r="K247" s="6"/>
      <c r="L247" s="40"/>
      <c r="M247" s="84"/>
      <c r="N247" s="45"/>
      <c r="O247" s="5" t="s">
        <v>345</v>
      </c>
      <c r="P247" s="30">
        <v>1419.6</v>
      </c>
      <c r="Q247" s="26">
        <v>43630</v>
      </c>
      <c r="R247" s="26">
        <v>43994</v>
      </c>
      <c r="S247" s="66">
        <v>792.1</v>
      </c>
      <c r="T247" s="27" t="s">
        <v>1088</v>
      </c>
    </row>
    <row r="248" spans="1:20" ht="27" customHeight="1">
      <c r="A248" s="48" t="s">
        <v>653</v>
      </c>
      <c r="B248" s="25" t="s">
        <v>71</v>
      </c>
      <c r="C248" s="25" t="s">
        <v>72</v>
      </c>
      <c r="D248" s="18" t="s">
        <v>92</v>
      </c>
      <c r="E248" s="56" t="s">
        <v>24</v>
      </c>
      <c r="F248" s="39"/>
      <c r="G248" s="40"/>
      <c r="H248" s="33"/>
      <c r="I248" s="15"/>
      <c r="J248" s="15"/>
      <c r="K248" s="6"/>
      <c r="L248" s="40"/>
      <c r="M248" s="33"/>
      <c r="N248" s="5"/>
      <c r="O248" s="62" t="s">
        <v>765</v>
      </c>
      <c r="P248" s="30">
        <v>2000</v>
      </c>
      <c r="Q248" s="26">
        <v>43633</v>
      </c>
      <c r="R248" s="26">
        <v>43999</v>
      </c>
      <c r="S248" s="66"/>
      <c r="T248" s="27"/>
    </row>
    <row r="249" spans="1:19" ht="27" customHeight="1">
      <c r="A249" s="48" t="s">
        <v>662</v>
      </c>
      <c r="B249" s="25" t="s">
        <v>71</v>
      </c>
      <c r="C249" s="25" t="s">
        <v>72</v>
      </c>
      <c r="D249" s="18" t="s">
        <v>663</v>
      </c>
      <c r="E249" s="56" t="s">
        <v>24</v>
      </c>
      <c r="F249" s="39"/>
      <c r="G249" s="40"/>
      <c r="H249" s="15"/>
      <c r="I249" s="15"/>
      <c r="J249" s="15"/>
      <c r="K249" s="6"/>
      <c r="L249" s="40"/>
      <c r="M249" s="15"/>
      <c r="N249" s="5"/>
      <c r="O249" s="15" t="s">
        <v>541</v>
      </c>
      <c r="P249" s="65">
        <v>250</v>
      </c>
      <c r="Q249" s="26">
        <v>43633</v>
      </c>
      <c r="R249" s="26">
        <v>43635</v>
      </c>
      <c r="S249" s="65">
        <v>250</v>
      </c>
    </row>
    <row r="250" spans="1:20" ht="27" customHeight="1">
      <c r="A250" s="48" t="s">
        <v>659</v>
      </c>
      <c r="B250" s="25" t="s">
        <v>71</v>
      </c>
      <c r="C250" s="25" t="s">
        <v>72</v>
      </c>
      <c r="D250" s="18" t="s">
        <v>660</v>
      </c>
      <c r="E250" s="56" t="s">
        <v>24</v>
      </c>
      <c r="F250" s="39"/>
      <c r="G250" s="40"/>
      <c r="H250" s="32"/>
      <c r="I250" s="15"/>
      <c r="J250" s="15"/>
      <c r="K250" s="6"/>
      <c r="L250" s="40"/>
      <c r="M250" s="32"/>
      <c r="N250" s="5"/>
      <c r="O250" s="5" t="s">
        <v>661</v>
      </c>
      <c r="P250" s="65">
        <v>9300</v>
      </c>
      <c r="Q250" s="26">
        <v>43633</v>
      </c>
      <c r="R250" s="26">
        <v>43636</v>
      </c>
      <c r="S250" s="65">
        <v>9300</v>
      </c>
      <c r="T250" s="27"/>
    </row>
    <row r="251" spans="1:20" ht="27" customHeight="1">
      <c r="A251" s="48" t="s">
        <v>658</v>
      </c>
      <c r="B251" s="25" t="s">
        <v>71</v>
      </c>
      <c r="C251" s="25" t="s">
        <v>72</v>
      </c>
      <c r="D251" s="18" t="s">
        <v>82</v>
      </c>
      <c r="E251" s="56" t="s">
        <v>27</v>
      </c>
      <c r="F251" s="57"/>
      <c r="G251" s="58"/>
      <c r="H251" s="59"/>
      <c r="I251" s="60"/>
      <c r="J251" s="60"/>
      <c r="K251" s="61"/>
      <c r="L251" s="58"/>
      <c r="M251" s="59"/>
      <c r="N251" s="62"/>
      <c r="O251" s="60" t="s">
        <v>81</v>
      </c>
      <c r="P251" s="65">
        <v>6559.1</v>
      </c>
      <c r="Q251" s="64">
        <v>43634</v>
      </c>
      <c r="R251" s="64">
        <v>43641</v>
      </c>
      <c r="S251" s="65">
        <v>6559.1</v>
      </c>
      <c r="T251" s="27" t="s">
        <v>1090</v>
      </c>
    </row>
    <row r="252" spans="1:20" ht="27" customHeight="1">
      <c r="A252" s="53" t="s">
        <v>656</v>
      </c>
      <c r="B252" s="25" t="s">
        <v>71</v>
      </c>
      <c r="C252" s="25" t="s">
        <v>72</v>
      </c>
      <c r="D252" s="55" t="s">
        <v>95</v>
      </c>
      <c r="E252" s="56" t="s">
        <v>24</v>
      </c>
      <c r="F252" s="57"/>
      <c r="G252" s="58"/>
      <c r="H252" s="59"/>
      <c r="I252" s="60"/>
      <c r="J252" s="62"/>
      <c r="K252" s="61"/>
      <c r="L252" s="58"/>
      <c r="M252" s="59"/>
      <c r="N252" s="62"/>
      <c r="O252" s="62" t="s">
        <v>96</v>
      </c>
      <c r="P252" s="65">
        <v>614.65</v>
      </c>
      <c r="Q252" s="26">
        <v>43634</v>
      </c>
      <c r="R252" s="26">
        <v>43634</v>
      </c>
      <c r="S252" s="65">
        <v>614.65</v>
      </c>
      <c r="T252" s="27" t="s">
        <v>985</v>
      </c>
    </row>
    <row r="253" spans="1:19" ht="27" customHeight="1">
      <c r="A253" s="48" t="s">
        <v>664</v>
      </c>
      <c r="B253" s="25" t="s">
        <v>71</v>
      </c>
      <c r="C253" s="25" t="s">
        <v>72</v>
      </c>
      <c r="D253" s="18" t="s">
        <v>665</v>
      </c>
      <c r="E253" s="56" t="s">
        <v>24</v>
      </c>
      <c r="F253" s="39"/>
      <c r="G253" s="40"/>
      <c r="H253" s="15"/>
      <c r="I253" s="15"/>
      <c r="J253" s="15"/>
      <c r="K253" s="6"/>
      <c r="L253" s="40"/>
      <c r="M253" s="15"/>
      <c r="N253" s="5"/>
      <c r="O253" s="15" t="s">
        <v>119</v>
      </c>
      <c r="P253" s="30">
        <v>285</v>
      </c>
      <c r="Q253" s="26">
        <v>43634</v>
      </c>
      <c r="R253" s="26">
        <v>43634</v>
      </c>
      <c r="S253" s="73"/>
    </row>
    <row r="254" spans="1:19" ht="27" customHeight="1">
      <c r="A254" s="48" t="s">
        <v>666</v>
      </c>
      <c r="B254" s="25" t="s">
        <v>71</v>
      </c>
      <c r="C254" s="25" t="s">
        <v>72</v>
      </c>
      <c r="D254" s="18" t="s">
        <v>226</v>
      </c>
      <c r="E254" s="56" t="s">
        <v>24</v>
      </c>
      <c r="F254" s="39"/>
      <c r="G254" s="40"/>
      <c r="H254" s="15"/>
      <c r="I254" s="15"/>
      <c r="J254" s="15"/>
      <c r="K254" s="6"/>
      <c r="L254" s="40"/>
      <c r="M254" s="15"/>
      <c r="N254" s="5"/>
      <c r="O254" s="15" t="s">
        <v>165</v>
      </c>
      <c r="P254" s="65">
        <v>210.16</v>
      </c>
      <c r="Q254" s="26">
        <v>43634</v>
      </c>
      <c r="R254" s="26">
        <v>43636</v>
      </c>
      <c r="S254" s="65">
        <v>210.16</v>
      </c>
    </row>
    <row r="255" spans="1:19" ht="27" customHeight="1">
      <c r="A255" s="48" t="s">
        <v>667</v>
      </c>
      <c r="B255" s="25" t="s">
        <v>71</v>
      </c>
      <c r="C255" s="25" t="s">
        <v>72</v>
      </c>
      <c r="D255" s="18" t="s">
        <v>668</v>
      </c>
      <c r="E255" s="56" t="s">
        <v>24</v>
      </c>
      <c r="F255" s="39"/>
      <c r="G255" s="40"/>
      <c r="H255" s="15"/>
      <c r="I255" s="15"/>
      <c r="J255" s="15"/>
      <c r="K255" s="6"/>
      <c r="L255" s="40"/>
      <c r="M255" s="15"/>
      <c r="N255" s="15"/>
      <c r="O255" s="15" t="s">
        <v>669</v>
      </c>
      <c r="P255" s="65">
        <v>3500</v>
      </c>
      <c r="Q255" s="26">
        <v>43634</v>
      </c>
      <c r="R255" s="26">
        <v>43664</v>
      </c>
      <c r="S255" s="65">
        <v>3500</v>
      </c>
    </row>
    <row r="256" spans="1:20" ht="27" customHeight="1">
      <c r="A256" s="48" t="s">
        <v>670</v>
      </c>
      <c r="B256" s="25" t="s">
        <v>71</v>
      </c>
      <c r="C256" s="25" t="s">
        <v>72</v>
      </c>
      <c r="D256" s="18" t="s">
        <v>671</v>
      </c>
      <c r="E256" s="56" t="s">
        <v>24</v>
      </c>
      <c r="F256" s="39"/>
      <c r="G256" s="40"/>
      <c r="H256" s="50"/>
      <c r="I256" s="15"/>
      <c r="J256" s="15"/>
      <c r="K256" s="6"/>
      <c r="L256" s="40"/>
      <c r="M256" s="15"/>
      <c r="N256" s="15"/>
      <c r="O256" s="5" t="s">
        <v>250</v>
      </c>
      <c r="P256" s="65">
        <v>1650</v>
      </c>
      <c r="Q256" s="26">
        <v>43634</v>
      </c>
      <c r="R256" s="26">
        <v>43641</v>
      </c>
      <c r="S256" s="65">
        <v>1650</v>
      </c>
      <c r="T256" s="27" t="s">
        <v>844</v>
      </c>
    </row>
    <row r="257" spans="1:20" ht="27" customHeight="1">
      <c r="A257" s="48" t="s">
        <v>677</v>
      </c>
      <c r="B257" s="25" t="s">
        <v>71</v>
      </c>
      <c r="C257" s="25" t="s">
        <v>72</v>
      </c>
      <c r="D257" s="55" t="s">
        <v>82</v>
      </c>
      <c r="E257" s="56" t="s">
        <v>27</v>
      </c>
      <c r="F257" s="57"/>
      <c r="G257" s="58"/>
      <c r="H257" s="59"/>
      <c r="I257" s="60"/>
      <c r="J257" s="60"/>
      <c r="K257" s="61"/>
      <c r="L257" s="58"/>
      <c r="M257" s="59"/>
      <c r="N257" s="62"/>
      <c r="O257" s="60" t="s">
        <v>81</v>
      </c>
      <c r="P257" s="65">
        <v>7814.68</v>
      </c>
      <c r="Q257" s="64">
        <v>43640</v>
      </c>
      <c r="R257" s="64">
        <v>43648</v>
      </c>
      <c r="S257" s="65">
        <v>7814.68</v>
      </c>
      <c r="T257" s="29" t="s">
        <v>1089</v>
      </c>
    </row>
    <row r="258" spans="1:20" ht="27" customHeight="1">
      <c r="A258" s="53" t="s">
        <v>678</v>
      </c>
      <c r="B258" s="25" t="s">
        <v>71</v>
      </c>
      <c r="C258" s="25" t="s">
        <v>72</v>
      </c>
      <c r="D258" s="55" t="s">
        <v>679</v>
      </c>
      <c r="E258" s="56" t="s">
        <v>24</v>
      </c>
      <c r="F258" s="57"/>
      <c r="G258" s="58"/>
      <c r="H258" s="59"/>
      <c r="I258" s="60"/>
      <c r="J258" s="62"/>
      <c r="K258" s="61"/>
      <c r="L258" s="58"/>
      <c r="M258" s="59"/>
      <c r="N258" s="62"/>
      <c r="O258" s="62" t="s">
        <v>145</v>
      </c>
      <c r="P258" s="65">
        <v>221</v>
      </c>
      <c r="Q258" s="26">
        <v>43641</v>
      </c>
      <c r="R258" s="26">
        <v>43641</v>
      </c>
      <c r="S258" s="65">
        <v>221</v>
      </c>
      <c r="T258" s="27" t="s">
        <v>680</v>
      </c>
    </row>
    <row r="259" spans="1:20" ht="27" customHeight="1">
      <c r="A259" s="53" t="s">
        <v>681</v>
      </c>
      <c r="B259" s="25" t="s">
        <v>71</v>
      </c>
      <c r="C259" s="25" t="s">
        <v>72</v>
      </c>
      <c r="D259" s="55" t="s">
        <v>127</v>
      </c>
      <c r="E259" s="56" t="s">
        <v>24</v>
      </c>
      <c r="F259" s="57"/>
      <c r="G259" s="58"/>
      <c r="H259" s="59"/>
      <c r="I259" s="60"/>
      <c r="J259" s="62"/>
      <c r="K259" s="61"/>
      <c r="L259" s="58"/>
      <c r="M259" s="59"/>
      <c r="N259" s="62"/>
      <c r="O259" s="62" t="s">
        <v>129</v>
      </c>
      <c r="P259" s="65">
        <v>970.27</v>
      </c>
      <c r="Q259" s="26">
        <v>43641</v>
      </c>
      <c r="R259" s="26">
        <v>43641</v>
      </c>
      <c r="S259" s="65">
        <v>970.27</v>
      </c>
      <c r="T259" s="27" t="s">
        <v>682</v>
      </c>
    </row>
    <row r="260" spans="1:20" ht="27" customHeight="1">
      <c r="A260" s="53" t="s">
        <v>683</v>
      </c>
      <c r="B260" s="25" t="s">
        <v>71</v>
      </c>
      <c r="C260" s="25" t="s">
        <v>72</v>
      </c>
      <c r="D260" s="55" t="s">
        <v>160</v>
      </c>
      <c r="E260" s="56" t="s">
        <v>24</v>
      </c>
      <c r="F260" s="57"/>
      <c r="G260" s="58"/>
      <c r="H260" s="59"/>
      <c r="I260" s="60"/>
      <c r="J260" s="62"/>
      <c r="K260" s="61"/>
      <c r="L260" s="58"/>
      <c r="M260" s="59"/>
      <c r="N260" s="62"/>
      <c r="O260" s="62" t="s">
        <v>224</v>
      </c>
      <c r="P260" s="65">
        <v>700</v>
      </c>
      <c r="Q260" s="26">
        <v>43641</v>
      </c>
      <c r="R260" s="26">
        <v>43641</v>
      </c>
      <c r="S260" s="65">
        <v>700</v>
      </c>
      <c r="T260" s="27" t="s">
        <v>333</v>
      </c>
    </row>
    <row r="261" spans="1:20" ht="27" customHeight="1">
      <c r="A261" s="53" t="s">
        <v>685</v>
      </c>
      <c r="B261" s="25" t="s">
        <v>71</v>
      </c>
      <c r="C261" s="25" t="s">
        <v>72</v>
      </c>
      <c r="D261" s="55" t="s">
        <v>127</v>
      </c>
      <c r="E261" s="56" t="s">
        <v>24</v>
      </c>
      <c r="F261" s="57"/>
      <c r="G261" s="58"/>
      <c r="H261" s="54"/>
      <c r="I261" s="60"/>
      <c r="J261" s="60"/>
      <c r="K261" s="61"/>
      <c r="L261" s="58"/>
      <c r="M261" s="59"/>
      <c r="N261" s="62"/>
      <c r="O261" s="62" t="s">
        <v>262</v>
      </c>
      <c r="P261" s="65">
        <v>75.06</v>
      </c>
      <c r="Q261" s="26">
        <v>43641</v>
      </c>
      <c r="R261" s="26">
        <v>43641</v>
      </c>
      <c r="S261" s="65">
        <v>75.06</v>
      </c>
      <c r="T261" s="27" t="s">
        <v>686</v>
      </c>
    </row>
    <row r="262" spans="1:20" ht="27" customHeight="1">
      <c r="A262" s="53" t="s">
        <v>690</v>
      </c>
      <c r="B262" s="25" t="s">
        <v>71</v>
      </c>
      <c r="C262" s="25" t="s">
        <v>72</v>
      </c>
      <c r="D262" s="55" t="s">
        <v>127</v>
      </c>
      <c r="E262" s="56" t="s">
        <v>24</v>
      </c>
      <c r="F262" s="57"/>
      <c r="G262" s="58"/>
      <c r="H262" s="54"/>
      <c r="I262" s="60"/>
      <c r="J262" s="60"/>
      <c r="K262" s="61"/>
      <c r="L262" s="58"/>
      <c r="M262" s="59"/>
      <c r="N262" s="62"/>
      <c r="O262" s="62" t="s">
        <v>128</v>
      </c>
      <c r="P262" s="65">
        <v>196.4</v>
      </c>
      <c r="Q262" s="26">
        <v>43642</v>
      </c>
      <c r="R262" s="26">
        <v>43642</v>
      </c>
      <c r="S262" s="65">
        <v>196.4</v>
      </c>
      <c r="T262" s="27" t="s">
        <v>691</v>
      </c>
    </row>
    <row r="263" spans="1:20" ht="27" customHeight="1">
      <c r="A263" s="53" t="s">
        <v>695</v>
      </c>
      <c r="B263" s="25" t="s">
        <v>71</v>
      </c>
      <c r="C263" s="25" t="s">
        <v>72</v>
      </c>
      <c r="D263" s="55" t="s">
        <v>148</v>
      </c>
      <c r="E263" s="56" t="s">
        <v>24</v>
      </c>
      <c r="F263" s="57"/>
      <c r="G263" s="58"/>
      <c r="H263" s="59"/>
      <c r="I263" s="60"/>
      <c r="J263" s="60"/>
      <c r="K263" s="61"/>
      <c r="L263" s="58"/>
      <c r="M263" s="59"/>
      <c r="N263" s="62"/>
      <c r="O263" s="62" t="s">
        <v>149</v>
      </c>
      <c r="P263" s="65">
        <v>709.04</v>
      </c>
      <c r="Q263" s="26">
        <v>43643</v>
      </c>
      <c r="R263" s="26">
        <v>43643</v>
      </c>
      <c r="S263" s="65">
        <v>709.04</v>
      </c>
      <c r="T263" s="27" t="s">
        <v>693</v>
      </c>
    </row>
    <row r="264" spans="1:20" ht="27" customHeight="1">
      <c r="A264" s="53" t="s">
        <v>696</v>
      </c>
      <c r="B264" s="25" t="s">
        <v>71</v>
      </c>
      <c r="C264" s="25" t="s">
        <v>72</v>
      </c>
      <c r="D264" s="55" t="s">
        <v>697</v>
      </c>
      <c r="E264" s="56" t="s">
        <v>24</v>
      </c>
      <c r="F264" s="57"/>
      <c r="G264" s="58"/>
      <c r="H264" s="77"/>
      <c r="I264" s="60"/>
      <c r="J264" s="60"/>
      <c r="K264" s="61"/>
      <c r="L264" s="58"/>
      <c r="M264" s="59"/>
      <c r="N264" s="62"/>
      <c r="O264" s="62" t="s">
        <v>368</v>
      </c>
      <c r="P264" s="65">
        <v>100</v>
      </c>
      <c r="Q264" s="26">
        <v>43643</v>
      </c>
      <c r="R264" s="26">
        <v>43643</v>
      </c>
      <c r="S264" s="65">
        <v>100</v>
      </c>
      <c r="T264" s="27" t="s">
        <v>698</v>
      </c>
    </row>
    <row r="265" spans="1:20" ht="27" customHeight="1">
      <c r="A265" s="53" t="s">
        <v>699</v>
      </c>
      <c r="B265" s="25" t="s">
        <v>71</v>
      </c>
      <c r="C265" s="25" t="s">
        <v>72</v>
      </c>
      <c r="D265" s="55" t="s">
        <v>700</v>
      </c>
      <c r="E265" s="56" t="s">
        <v>24</v>
      </c>
      <c r="F265" s="57"/>
      <c r="G265" s="58"/>
      <c r="H265" s="76"/>
      <c r="I265" s="60"/>
      <c r="J265" s="60"/>
      <c r="K265" s="61"/>
      <c r="L265" s="58"/>
      <c r="M265" s="76"/>
      <c r="N265" s="62"/>
      <c r="O265" s="62" t="s">
        <v>701</v>
      </c>
      <c r="P265" s="65">
        <v>858.5</v>
      </c>
      <c r="Q265" s="26">
        <v>43643</v>
      </c>
      <c r="R265" s="26">
        <v>43643</v>
      </c>
      <c r="S265" s="65">
        <v>858.5</v>
      </c>
      <c r="T265" s="29" t="s">
        <v>702</v>
      </c>
    </row>
    <row r="266" spans="1:20" ht="27" customHeight="1">
      <c r="A266" s="53" t="s">
        <v>703</v>
      </c>
      <c r="B266" s="25" t="s">
        <v>71</v>
      </c>
      <c r="C266" s="25" t="s">
        <v>72</v>
      </c>
      <c r="D266" s="55" t="s">
        <v>671</v>
      </c>
      <c r="E266" s="56" t="s">
        <v>24</v>
      </c>
      <c r="F266" s="57"/>
      <c r="G266" s="58"/>
      <c r="H266" s="54"/>
      <c r="I266" s="60"/>
      <c r="J266" s="62"/>
      <c r="K266" s="61"/>
      <c r="L266" s="58"/>
      <c r="M266" s="54"/>
      <c r="N266" s="62"/>
      <c r="O266" s="62" t="s">
        <v>250</v>
      </c>
      <c r="P266" s="65">
        <v>610</v>
      </c>
      <c r="Q266" s="26">
        <v>43643</v>
      </c>
      <c r="R266" s="26">
        <v>43643</v>
      </c>
      <c r="S266" s="65">
        <v>610</v>
      </c>
      <c r="T266" s="27" t="s">
        <v>704</v>
      </c>
    </row>
    <row r="267" spans="1:20" ht="27" customHeight="1">
      <c r="A267" s="53" t="s">
        <v>705</v>
      </c>
      <c r="B267" s="25" t="s">
        <v>71</v>
      </c>
      <c r="C267" s="25" t="s">
        <v>72</v>
      </c>
      <c r="D267" s="55" t="s">
        <v>148</v>
      </c>
      <c r="E267" s="56" t="s">
        <v>24</v>
      </c>
      <c r="F267" s="57"/>
      <c r="G267" s="58"/>
      <c r="H267" s="76"/>
      <c r="I267" s="60"/>
      <c r="J267" s="62"/>
      <c r="K267" s="61"/>
      <c r="L267" s="58"/>
      <c r="M267" s="76"/>
      <c r="N267" s="62"/>
      <c r="O267" s="62" t="s">
        <v>169</v>
      </c>
      <c r="P267" s="65">
        <v>434.05</v>
      </c>
      <c r="Q267" s="26">
        <v>43643</v>
      </c>
      <c r="R267" s="26">
        <v>43643</v>
      </c>
      <c r="S267" s="65">
        <v>434.05</v>
      </c>
      <c r="T267" s="27" t="s">
        <v>706</v>
      </c>
    </row>
    <row r="268" spans="1:20" ht="27" customHeight="1">
      <c r="A268" s="53" t="s">
        <v>707</v>
      </c>
      <c r="B268" s="25" t="s">
        <v>71</v>
      </c>
      <c r="C268" s="25" t="s">
        <v>72</v>
      </c>
      <c r="D268" s="55" t="s">
        <v>77</v>
      </c>
      <c r="E268" s="56" t="s">
        <v>24</v>
      </c>
      <c r="F268" s="57"/>
      <c r="G268" s="58"/>
      <c r="H268" s="76"/>
      <c r="I268" s="60"/>
      <c r="J268" s="62"/>
      <c r="K268" s="61"/>
      <c r="L268" s="58"/>
      <c r="M268" s="76"/>
      <c r="N268" s="62"/>
      <c r="O268" s="62" t="s">
        <v>78</v>
      </c>
      <c r="P268" s="65">
        <v>603.75</v>
      </c>
      <c r="Q268" s="26">
        <v>43644</v>
      </c>
      <c r="R268" s="26">
        <v>43644</v>
      </c>
      <c r="S268" s="65">
        <v>603.75</v>
      </c>
      <c r="T268" s="29" t="s">
        <v>708</v>
      </c>
    </row>
    <row r="269" spans="1:20" ht="27" customHeight="1">
      <c r="A269" s="53" t="s">
        <v>709</v>
      </c>
      <c r="B269" s="25" t="s">
        <v>71</v>
      </c>
      <c r="C269" s="25" t="s">
        <v>72</v>
      </c>
      <c r="D269" s="55" t="s">
        <v>160</v>
      </c>
      <c r="E269" s="56" t="s">
        <v>24</v>
      </c>
      <c r="F269" s="57"/>
      <c r="G269" s="58"/>
      <c r="H269" s="76"/>
      <c r="I269" s="60"/>
      <c r="J269" s="62"/>
      <c r="K269" s="61"/>
      <c r="L269" s="58"/>
      <c r="M269" s="76"/>
      <c r="N269" s="62"/>
      <c r="O269" s="62" t="s">
        <v>129</v>
      </c>
      <c r="P269" s="65">
        <v>474.96</v>
      </c>
      <c r="Q269" s="26">
        <v>43644</v>
      </c>
      <c r="R269" s="26">
        <v>43644</v>
      </c>
      <c r="S269" s="65">
        <v>474.96</v>
      </c>
      <c r="T269" s="27" t="s">
        <v>710</v>
      </c>
    </row>
    <row r="270" spans="1:20" ht="27" customHeight="1">
      <c r="A270" s="53" t="s">
        <v>711</v>
      </c>
      <c r="B270" s="25" t="s">
        <v>71</v>
      </c>
      <c r="C270" s="25" t="s">
        <v>72</v>
      </c>
      <c r="D270" s="55" t="s">
        <v>132</v>
      </c>
      <c r="E270" s="56" t="s">
        <v>24</v>
      </c>
      <c r="F270" s="57"/>
      <c r="G270" s="58"/>
      <c r="H270" s="76"/>
      <c r="I270" s="60"/>
      <c r="J270" s="62"/>
      <c r="K270" s="61"/>
      <c r="L270" s="58"/>
      <c r="M270" s="76"/>
      <c r="N270" s="62"/>
      <c r="O270" s="62" t="s">
        <v>133</v>
      </c>
      <c r="P270" s="65">
        <v>1631.7</v>
      </c>
      <c r="Q270" s="26">
        <v>43644</v>
      </c>
      <c r="R270" s="26">
        <v>43644</v>
      </c>
      <c r="S270" s="65">
        <v>1631.7</v>
      </c>
      <c r="T270" s="27" t="s">
        <v>712</v>
      </c>
    </row>
    <row r="271" spans="1:20" ht="27" customHeight="1">
      <c r="A271" s="53" t="s">
        <v>713</v>
      </c>
      <c r="B271" s="25" t="s">
        <v>71</v>
      </c>
      <c r="C271" s="25" t="s">
        <v>72</v>
      </c>
      <c r="D271" s="55" t="s">
        <v>127</v>
      </c>
      <c r="E271" s="56" t="s">
        <v>24</v>
      </c>
      <c r="F271" s="57"/>
      <c r="G271" s="58"/>
      <c r="H271" s="76"/>
      <c r="I271" s="60"/>
      <c r="J271" s="62"/>
      <c r="K271" s="61"/>
      <c r="L271" s="58"/>
      <c r="M271" s="76"/>
      <c r="N271" s="62"/>
      <c r="O271" s="62" t="s">
        <v>163</v>
      </c>
      <c r="P271" s="65">
        <v>1687.86</v>
      </c>
      <c r="Q271" s="26">
        <v>43644</v>
      </c>
      <c r="R271" s="26">
        <v>43644</v>
      </c>
      <c r="S271" s="65">
        <v>1687.86</v>
      </c>
      <c r="T271" s="27" t="s">
        <v>714</v>
      </c>
    </row>
    <row r="272" spans="1:20" ht="27" customHeight="1">
      <c r="A272" s="53" t="s">
        <v>715</v>
      </c>
      <c r="B272" s="25" t="s">
        <v>71</v>
      </c>
      <c r="C272" s="25" t="s">
        <v>72</v>
      </c>
      <c r="D272" s="55" t="s">
        <v>160</v>
      </c>
      <c r="E272" s="56" t="s">
        <v>24</v>
      </c>
      <c r="F272" s="57"/>
      <c r="G272" s="58"/>
      <c r="H272" s="76"/>
      <c r="I272" s="60"/>
      <c r="J272" s="62"/>
      <c r="K272" s="61"/>
      <c r="L272" s="58"/>
      <c r="M272" s="76"/>
      <c r="N272" s="62"/>
      <c r="O272" s="62" t="s">
        <v>512</v>
      </c>
      <c r="P272" s="65">
        <v>1511.4</v>
      </c>
      <c r="Q272" s="26">
        <v>43644</v>
      </c>
      <c r="R272" s="26">
        <v>43644</v>
      </c>
      <c r="S272" s="65">
        <v>1511.4</v>
      </c>
      <c r="T272" s="27" t="s">
        <v>716</v>
      </c>
    </row>
    <row r="273" spans="1:20" ht="27" customHeight="1">
      <c r="A273" s="53" t="s">
        <v>717</v>
      </c>
      <c r="B273" s="25" t="s">
        <v>71</v>
      </c>
      <c r="C273" s="25" t="s">
        <v>72</v>
      </c>
      <c r="D273" s="55" t="s">
        <v>160</v>
      </c>
      <c r="E273" s="56" t="s">
        <v>24</v>
      </c>
      <c r="F273" s="57"/>
      <c r="G273" s="58"/>
      <c r="H273" s="76"/>
      <c r="I273" s="60"/>
      <c r="J273" s="62"/>
      <c r="K273" s="61"/>
      <c r="L273" s="58"/>
      <c r="M273" s="76"/>
      <c r="N273" s="62"/>
      <c r="O273" s="62" t="s">
        <v>128</v>
      </c>
      <c r="P273" s="65">
        <v>598.65</v>
      </c>
      <c r="Q273" s="26">
        <v>43644</v>
      </c>
      <c r="R273" s="26">
        <v>43644</v>
      </c>
      <c r="S273" s="65">
        <v>598.65</v>
      </c>
      <c r="T273" s="27" t="s">
        <v>718</v>
      </c>
    </row>
    <row r="274" spans="1:20" ht="27" customHeight="1">
      <c r="A274" s="53" t="s">
        <v>719</v>
      </c>
      <c r="B274" s="25" t="s">
        <v>71</v>
      </c>
      <c r="C274" s="25" t="s">
        <v>72</v>
      </c>
      <c r="D274" s="55" t="s">
        <v>160</v>
      </c>
      <c r="E274" s="56" t="s">
        <v>24</v>
      </c>
      <c r="F274" s="57"/>
      <c r="G274" s="58"/>
      <c r="H274" s="54"/>
      <c r="I274" s="60"/>
      <c r="J274" s="62"/>
      <c r="K274" s="61"/>
      <c r="L274" s="58"/>
      <c r="M274" s="76"/>
      <c r="N274" s="62"/>
      <c r="O274" s="62" t="s">
        <v>337</v>
      </c>
      <c r="P274" s="65">
        <v>110</v>
      </c>
      <c r="Q274" s="26">
        <v>43644</v>
      </c>
      <c r="R274" s="26">
        <v>43644</v>
      </c>
      <c r="S274" s="65">
        <v>110</v>
      </c>
      <c r="T274" s="27" t="s">
        <v>720</v>
      </c>
    </row>
    <row r="275" spans="1:20" ht="27" customHeight="1">
      <c r="A275" s="53" t="s">
        <v>805</v>
      </c>
      <c r="B275" s="25" t="s">
        <v>71</v>
      </c>
      <c r="C275" s="25" t="s">
        <v>72</v>
      </c>
      <c r="D275" s="55" t="s">
        <v>226</v>
      </c>
      <c r="E275" s="56" t="s">
        <v>24</v>
      </c>
      <c r="F275" s="57"/>
      <c r="G275" s="58"/>
      <c r="H275" s="54"/>
      <c r="I275" s="60"/>
      <c r="J275" s="62"/>
      <c r="K275" s="61"/>
      <c r="L275" s="58"/>
      <c r="M275" s="76"/>
      <c r="N275" s="62"/>
      <c r="O275" s="62" t="s">
        <v>104</v>
      </c>
      <c r="P275" s="65">
        <v>78.64</v>
      </c>
      <c r="Q275" s="26">
        <v>43644</v>
      </c>
      <c r="R275" s="26">
        <v>43644</v>
      </c>
      <c r="S275" s="65">
        <v>78.64</v>
      </c>
      <c r="T275" s="27" t="s">
        <v>928</v>
      </c>
    </row>
    <row r="276" spans="1:20" ht="27" customHeight="1">
      <c r="A276" s="53" t="s">
        <v>721</v>
      </c>
      <c r="B276" s="25" t="s">
        <v>71</v>
      </c>
      <c r="C276" s="25" t="s">
        <v>72</v>
      </c>
      <c r="D276" s="55" t="s">
        <v>595</v>
      </c>
      <c r="E276" s="56" t="s">
        <v>24</v>
      </c>
      <c r="F276" s="57"/>
      <c r="G276" s="58"/>
      <c r="H276" s="54"/>
      <c r="I276" s="60"/>
      <c r="J276" s="62"/>
      <c r="K276" s="61"/>
      <c r="L276" s="58"/>
      <c r="M276" s="76"/>
      <c r="N276" s="62"/>
      <c r="O276" s="62" t="s">
        <v>596</v>
      </c>
      <c r="P276" s="65">
        <v>130</v>
      </c>
      <c r="Q276" s="26">
        <v>43644</v>
      </c>
      <c r="R276" s="26">
        <v>43644</v>
      </c>
      <c r="S276" s="65">
        <v>130</v>
      </c>
      <c r="T276" s="29" t="s">
        <v>722</v>
      </c>
    </row>
    <row r="277" spans="1:22" ht="27" customHeight="1">
      <c r="A277" s="72" t="s">
        <v>723</v>
      </c>
      <c r="B277" s="25" t="s">
        <v>71</v>
      </c>
      <c r="C277" s="25" t="s">
        <v>72</v>
      </c>
      <c r="D277" s="55" t="s">
        <v>74</v>
      </c>
      <c r="E277" s="56" t="s">
        <v>24</v>
      </c>
      <c r="F277" s="57"/>
      <c r="G277" s="58"/>
      <c r="H277" s="54"/>
      <c r="I277" s="60"/>
      <c r="J277" s="62"/>
      <c r="K277" s="61"/>
      <c r="L277" s="58"/>
      <c r="M277" s="76"/>
      <c r="N277" s="62"/>
      <c r="O277" s="62" t="s">
        <v>724</v>
      </c>
      <c r="P277" s="65">
        <v>430</v>
      </c>
      <c r="Q277" s="26">
        <v>43644</v>
      </c>
      <c r="R277" s="26">
        <v>43644</v>
      </c>
      <c r="S277" s="65">
        <v>430</v>
      </c>
      <c r="T277" s="27" t="s">
        <v>725</v>
      </c>
      <c r="U277" s="101" t="s">
        <v>429</v>
      </c>
      <c r="V277" s="101"/>
    </row>
    <row r="278" spans="1:19" ht="27" customHeight="1">
      <c r="A278" s="48" t="s">
        <v>1014</v>
      </c>
      <c r="B278" s="25"/>
      <c r="C278" s="25"/>
      <c r="D278" s="18" t="s">
        <v>1018</v>
      </c>
      <c r="E278" s="28" t="s">
        <v>13</v>
      </c>
      <c r="F278" s="39"/>
      <c r="G278" s="40"/>
      <c r="H278" s="33"/>
      <c r="I278" s="15"/>
      <c r="J278" s="15"/>
      <c r="K278" s="6"/>
      <c r="L278" s="40"/>
      <c r="M278" s="33"/>
      <c r="N278" s="15"/>
      <c r="O278" s="78"/>
      <c r="P278" s="79"/>
      <c r="Q278" s="79"/>
      <c r="R278" s="79"/>
      <c r="S278" s="63"/>
    </row>
    <row r="279" spans="1:20" ht="27" customHeight="1">
      <c r="A279" s="48" t="s">
        <v>1016</v>
      </c>
      <c r="B279" s="25"/>
      <c r="C279" s="25"/>
      <c r="D279" s="18" t="s">
        <v>1108</v>
      </c>
      <c r="E279" s="28" t="s">
        <v>13</v>
      </c>
      <c r="F279" s="39"/>
      <c r="G279" s="40"/>
      <c r="H279" s="33"/>
      <c r="I279" s="15"/>
      <c r="J279" s="15"/>
      <c r="K279" s="6"/>
      <c r="L279" s="40"/>
      <c r="M279" s="33"/>
      <c r="N279" s="15"/>
      <c r="O279" s="15" t="s">
        <v>309</v>
      </c>
      <c r="P279" s="63">
        <v>83566.56</v>
      </c>
      <c r="Q279" s="26">
        <v>43647</v>
      </c>
      <c r="R279" s="26">
        <v>44378</v>
      </c>
      <c r="S279" s="66">
        <f>3902.63</f>
        <v>3902.63</v>
      </c>
      <c r="T279" s="29" t="s">
        <v>1109</v>
      </c>
    </row>
    <row r="280" spans="1:20" ht="27" customHeight="1">
      <c r="A280" s="48" t="s">
        <v>1017</v>
      </c>
      <c r="B280" s="25"/>
      <c r="C280" s="25"/>
      <c r="D280" s="18" t="s">
        <v>1110</v>
      </c>
      <c r="E280" s="28" t="s">
        <v>13</v>
      </c>
      <c r="F280" s="39"/>
      <c r="G280" s="40"/>
      <c r="H280" s="33"/>
      <c r="I280" s="15"/>
      <c r="J280" s="15"/>
      <c r="K280" s="6"/>
      <c r="L280" s="40"/>
      <c r="M280" s="33"/>
      <c r="N280" s="15"/>
      <c r="O280" s="15" t="s">
        <v>309</v>
      </c>
      <c r="P280" s="63">
        <v>142560</v>
      </c>
      <c r="Q280" s="26">
        <v>43647</v>
      </c>
      <c r="R280" s="26">
        <v>44378</v>
      </c>
      <c r="S280" s="66">
        <f>7959.3</f>
        <v>7959.3</v>
      </c>
      <c r="T280" s="29" t="s">
        <v>1112</v>
      </c>
    </row>
    <row r="281" spans="1:20" ht="27" customHeight="1">
      <c r="A281" s="48" t="s">
        <v>1019</v>
      </c>
      <c r="B281" s="25"/>
      <c r="C281" s="25"/>
      <c r="D281" s="18" t="s">
        <v>1111</v>
      </c>
      <c r="E281" s="28" t="s">
        <v>13</v>
      </c>
      <c r="F281" s="39"/>
      <c r="G281" s="40"/>
      <c r="H281" s="33"/>
      <c r="I281" s="15"/>
      <c r="J281" s="15"/>
      <c r="K281" s="6"/>
      <c r="L281" s="40"/>
      <c r="M281" s="33"/>
      <c r="N281" s="15"/>
      <c r="O281" s="15" t="s">
        <v>309</v>
      </c>
      <c r="P281" s="63">
        <v>588000</v>
      </c>
      <c r="Q281" s="26">
        <v>43647</v>
      </c>
      <c r="R281" s="26">
        <v>44378</v>
      </c>
      <c r="S281" s="66">
        <f>24057.6</f>
        <v>24057.6</v>
      </c>
      <c r="T281" s="29" t="s">
        <v>1113</v>
      </c>
    </row>
    <row r="282" spans="1:19" ht="27" customHeight="1">
      <c r="A282" s="48" t="s">
        <v>1020</v>
      </c>
      <c r="B282" s="25"/>
      <c r="C282" s="25"/>
      <c r="D282" s="18" t="s">
        <v>1021</v>
      </c>
      <c r="E282" s="28" t="s">
        <v>13</v>
      </c>
      <c r="F282" s="39"/>
      <c r="G282" s="40"/>
      <c r="H282" s="33"/>
      <c r="I282" s="15"/>
      <c r="J282" s="15"/>
      <c r="K282" s="6"/>
      <c r="L282" s="40"/>
      <c r="M282" s="33"/>
      <c r="N282" s="15"/>
      <c r="O282" s="89" t="s">
        <v>1015</v>
      </c>
      <c r="P282" s="78"/>
      <c r="Q282" s="79"/>
      <c r="R282" s="79"/>
      <c r="S282" s="63"/>
    </row>
    <row r="283" spans="1:19" ht="27" customHeight="1">
      <c r="A283" s="48" t="s">
        <v>1022</v>
      </c>
      <c r="B283" s="25"/>
      <c r="C283" s="25"/>
      <c r="D283" s="18" t="s">
        <v>1023</v>
      </c>
      <c r="E283" s="28" t="s">
        <v>13</v>
      </c>
      <c r="F283" s="39"/>
      <c r="G283" s="40"/>
      <c r="H283" s="33"/>
      <c r="I283" s="15"/>
      <c r="J283" s="15"/>
      <c r="K283" s="6"/>
      <c r="L283" s="40"/>
      <c r="M283" s="33"/>
      <c r="N283" s="15"/>
      <c r="O283" s="89" t="s">
        <v>1015</v>
      </c>
      <c r="P283" s="78"/>
      <c r="Q283" s="79"/>
      <c r="R283" s="79"/>
      <c r="S283" s="63"/>
    </row>
    <row r="284" spans="1:20" ht="27" customHeight="1">
      <c r="A284" s="53" t="s">
        <v>726</v>
      </c>
      <c r="B284" s="25" t="s">
        <v>71</v>
      </c>
      <c r="C284" s="25" t="s">
        <v>72</v>
      </c>
      <c r="D284" s="55" t="s">
        <v>727</v>
      </c>
      <c r="E284" s="56" t="s">
        <v>24</v>
      </c>
      <c r="F284" s="57"/>
      <c r="G284" s="58"/>
      <c r="H284" s="77"/>
      <c r="I284" s="60"/>
      <c r="J284" s="62"/>
      <c r="K284" s="61"/>
      <c r="L284" s="58"/>
      <c r="M284" s="77"/>
      <c r="N284" s="62"/>
      <c r="O284" s="62" t="s">
        <v>149</v>
      </c>
      <c r="P284" s="65">
        <v>395.86</v>
      </c>
      <c r="Q284" s="26">
        <v>43647</v>
      </c>
      <c r="R284" s="26">
        <v>43656</v>
      </c>
      <c r="S284" s="65">
        <v>395.86</v>
      </c>
      <c r="T284" s="27" t="s">
        <v>959</v>
      </c>
    </row>
    <row r="285" spans="1:20" ht="27" customHeight="1">
      <c r="A285" s="48" t="s">
        <v>728</v>
      </c>
      <c r="B285" s="25" t="s">
        <v>71</v>
      </c>
      <c r="C285" s="25" t="s">
        <v>72</v>
      </c>
      <c r="D285" s="18" t="s">
        <v>82</v>
      </c>
      <c r="E285" s="56" t="s">
        <v>27</v>
      </c>
      <c r="F285" s="57"/>
      <c r="G285" s="58"/>
      <c r="H285" s="59"/>
      <c r="I285" s="60"/>
      <c r="J285" s="60"/>
      <c r="K285" s="61"/>
      <c r="L285" s="58"/>
      <c r="M285" s="59"/>
      <c r="N285" s="62"/>
      <c r="O285" s="60" t="s">
        <v>81</v>
      </c>
      <c r="P285" s="65">
        <v>6179.08</v>
      </c>
      <c r="Q285" s="64">
        <v>43647</v>
      </c>
      <c r="R285" s="64">
        <v>43655</v>
      </c>
      <c r="S285" s="65">
        <v>6179.08</v>
      </c>
      <c r="T285" s="29" t="s">
        <v>1091</v>
      </c>
    </row>
    <row r="286" spans="1:19" ht="27" customHeight="1">
      <c r="A286" s="48" t="s">
        <v>1122</v>
      </c>
      <c r="B286" s="25"/>
      <c r="C286" s="25"/>
      <c r="D286" s="18" t="s">
        <v>1123</v>
      </c>
      <c r="E286" s="56" t="s">
        <v>24</v>
      </c>
      <c r="F286" s="57"/>
      <c r="G286" s="58"/>
      <c r="H286" s="59"/>
      <c r="I286" s="60"/>
      <c r="J286" s="60"/>
      <c r="K286" s="61"/>
      <c r="L286" s="58"/>
      <c r="M286" s="59"/>
      <c r="N286" s="62"/>
      <c r="O286" s="60" t="s">
        <v>1124</v>
      </c>
      <c r="P286" s="65">
        <v>188.63</v>
      </c>
      <c r="Q286" s="64">
        <v>43648</v>
      </c>
      <c r="R286" s="64">
        <v>43648</v>
      </c>
      <c r="S286" s="65">
        <v>188.63</v>
      </c>
    </row>
    <row r="287" spans="1:19" ht="27" customHeight="1">
      <c r="A287" s="48" t="s">
        <v>733</v>
      </c>
      <c r="B287" s="25" t="s">
        <v>71</v>
      </c>
      <c r="C287" s="25" t="s">
        <v>72</v>
      </c>
      <c r="D287" s="18" t="s">
        <v>734</v>
      </c>
      <c r="E287" s="56" t="s">
        <v>24</v>
      </c>
      <c r="F287" s="39"/>
      <c r="G287" s="40"/>
      <c r="H287" s="25"/>
      <c r="I287" s="15"/>
      <c r="J287" s="5"/>
      <c r="K287" s="6"/>
      <c r="L287" s="40"/>
      <c r="M287" s="25"/>
      <c r="N287" s="5"/>
      <c r="O287" s="5" t="s">
        <v>606</v>
      </c>
      <c r="P287" s="30">
        <v>100</v>
      </c>
      <c r="Q287" s="26">
        <v>43650</v>
      </c>
      <c r="R287" s="26">
        <v>43565</v>
      </c>
      <c r="S287" s="66"/>
    </row>
    <row r="288" spans="1:20" ht="27" customHeight="1">
      <c r="A288" s="48" t="s">
        <v>730</v>
      </c>
      <c r="B288" s="25" t="s">
        <v>71</v>
      </c>
      <c r="C288" s="25" t="s">
        <v>72</v>
      </c>
      <c r="D288" s="18" t="s">
        <v>731</v>
      </c>
      <c r="E288" s="56" t="s">
        <v>24</v>
      </c>
      <c r="F288" s="39"/>
      <c r="G288" s="40"/>
      <c r="H288" s="32"/>
      <c r="I288" s="15"/>
      <c r="J288" s="5"/>
      <c r="K288" s="6"/>
      <c r="L288" s="40"/>
      <c r="M288" s="32"/>
      <c r="N288" s="5"/>
      <c r="O288" s="5" t="s">
        <v>732</v>
      </c>
      <c r="P288" s="30">
        <v>9938</v>
      </c>
      <c r="Q288" s="26">
        <v>43650</v>
      </c>
      <c r="R288" s="26">
        <v>44013</v>
      </c>
      <c r="S288" s="66"/>
      <c r="T288" s="27"/>
    </row>
    <row r="289" spans="1:19" ht="27" customHeight="1">
      <c r="A289" s="53" t="s">
        <v>735</v>
      </c>
      <c r="B289" s="25" t="s">
        <v>71</v>
      </c>
      <c r="C289" s="25" t="s">
        <v>72</v>
      </c>
      <c r="D289" s="55" t="s">
        <v>736</v>
      </c>
      <c r="E289" s="56" t="s">
        <v>24</v>
      </c>
      <c r="F289" s="57"/>
      <c r="G289" s="58"/>
      <c r="H289" s="76"/>
      <c r="I289" s="60"/>
      <c r="J289" s="62"/>
      <c r="K289" s="61"/>
      <c r="L289" s="58"/>
      <c r="M289" s="76"/>
      <c r="N289" s="62"/>
      <c r="O289" s="62" t="s">
        <v>737</v>
      </c>
      <c r="P289" s="65">
        <v>395</v>
      </c>
      <c r="Q289" s="26">
        <v>43651</v>
      </c>
      <c r="R289" s="26">
        <v>43651</v>
      </c>
      <c r="S289" s="65">
        <v>395</v>
      </c>
    </row>
    <row r="290" spans="1:20" ht="27" customHeight="1">
      <c r="A290" s="48" t="s">
        <v>738</v>
      </c>
      <c r="B290" s="25" t="s">
        <v>71</v>
      </c>
      <c r="C290" s="25" t="s">
        <v>72</v>
      </c>
      <c r="D290" s="18" t="s">
        <v>82</v>
      </c>
      <c r="E290" s="56" t="s">
        <v>27</v>
      </c>
      <c r="F290" s="57"/>
      <c r="G290" s="58"/>
      <c r="H290" s="54"/>
      <c r="I290" s="60"/>
      <c r="J290" s="60"/>
      <c r="K290" s="61"/>
      <c r="L290" s="58"/>
      <c r="M290" s="54"/>
      <c r="N290" s="62"/>
      <c r="O290" s="60" t="s">
        <v>81</v>
      </c>
      <c r="P290" s="65">
        <v>5633.72</v>
      </c>
      <c r="Q290" s="64">
        <v>43654</v>
      </c>
      <c r="R290" s="64">
        <v>43662</v>
      </c>
      <c r="S290" s="65">
        <v>5633.72</v>
      </c>
      <c r="T290" s="29" t="s">
        <v>1092</v>
      </c>
    </row>
    <row r="291" spans="1:20" ht="27" customHeight="1">
      <c r="A291" s="48" t="s">
        <v>741</v>
      </c>
      <c r="B291" s="25" t="s">
        <v>71</v>
      </c>
      <c r="C291" s="25" t="s">
        <v>72</v>
      </c>
      <c r="D291" s="18" t="s">
        <v>742</v>
      </c>
      <c r="E291" s="28" t="s">
        <v>24</v>
      </c>
      <c r="F291" s="39"/>
      <c r="G291" s="40"/>
      <c r="H291" s="33"/>
      <c r="I291" s="15"/>
      <c r="J291" s="5"/>
      <c r="K291" s="6"/>
      <c r="L291" s="40"/>
      <c r="M291" s="33"/>
      <c r="N291" s="5"/>
      <c r="O291" s="5" t="s">
        <v>724</v>
      </c>
      <c r="P291" s="65">
        <v>430</v>
      </c>
      <c r="Q291" s="26">
        <v>43656</v>
      </c>
      <c r="R291" s="26">
        <v>43661</v>
      </c>
      <c r="S291" s="65">
        <v>430</v>
      </c>
      <c r="T291" s="27"/>
    </row>
    <row r="292" spans="1:20" ht="27" customHeight="1">
      <c r="A292" s="48" t="s">
        <v>752</v>
      </c>
      <c r="B292" s="25" t="s">
        <v>71</v>
      </c>
      <c r="C292" s="25" t="s">
        <v>72</v>
      </c>
      <c r="D292" s="18" t="s">
        <v>557</v>
      </c>
      <c r="E292" s="28" t="s">
        <v>24</v>
      </c>
      <c r="F292" s="39"/>
      <c r="G292" s="40"/>
      <c r="H292" s="32"/>
      <c r="I292" s="15"/>
      <c r="J292" s="5"/>
      <c r="K292" s="6"/>
      <c r="L292" s="40"/>
      <c r="M292" s="32"/>
      <c r="N292" s="5"/>
      <c r="O292" s="5" t="s">
        <v>250</v>
      </c>
      <c r="P292" s="65">
        <v>630</v>
      </c>
      <c r="Q292" s="26">
        <v>43661</v>
      </c>
      <c r="R292" s="26">
        <v>43662</v>
      </c>
      <c r="S292" s="65">
        <v>630</v>
      </c>
      <c r="T292" s="27" t="s">
        <v>1115</v>
      </c>
    </row>
    <row r="293" spans="1:20" ht="27" customHeight="1">
      <c r="A293" s="48" t="s">
        <v>743</v>
      </c>
      <c r="B293" s="25" t="s">
        <v>71</v>
      </c>
      <c r="C293" s="25" t="s">
        <v>72</v>
      </c>
      <c r="D293" s="18" t="s">
        <v>458</v>
      </c>
      <c r="E293" s="28" t="s">
        <v>24</v>
      </c>
      <c r="F293" s="39"/>
      <c r="G293" s="40"/>
      <c r="H293" s="33"/>
      <c r="I293" s="15"/>
      <c r="J293" s="15"/>
      <c r="K293" s="6"/>
      <c r="L293" s="40"/>
      <c r="M293" s="33"/>
      <c r="N293" s="5"/>
      <c r="O293" s="5" t="s">
        <v>201</v>
      </c>
      <c r="P293" s="30">
        <v>225</v>
      </c>
      <c r="Q293" s="26">
        <v>43661</v>
      </c>
      <c r="R293" s="26">
        <v>43666</v>
      </c>
      <c r="S293" s="66"/>
      <c r="T293" s="27"/>
    </row>
    <row r="294" spans="1:20" ht="27" customHeight="1">
      <c r="A294" s="48" t="s">
        <v>746</v>
      </c>
      <c r="B294" s="25" t="s">
        <v>71</v>
      </c>
      <c r="C294" s="25" t="s">
        <v>72</v>
      </c>
      <c r="D294" s="18" t="s">
        <v>84</v>
      </c>
      <c r="E294" s="28" t="s">
        <v>24</v>
      </c>
      <c r="F294" s="39"/>
      <c r="G294" s="40"/>
      <c r="H294" s="33"/>
      <c r="I294" s="15"/>
      <c r="J294" s="15"/>
      <c r="K294" s="6"/>
      <c r="L294" s="40"/>
      <c r="M294" s="33"/>
      <c r="N294" s="5"/>
      <c r="O294" s="62" t="s">
        <v>512</v>
      </c>
      <c r="P294" s="65">
        <v>272.34</v>
      </c>
      <c r="Q294" s="26">
        <v>43661</v>
      </c>
      <c r="R294" s="26">
        <v>43661</v>
      </c>
      <c r="S294" s="65">
        <v>272.34</v>
      </c>
      <c r="T294" s="27" t="s">
        <v>924</v>
      </c>
    </row>
    <row r="295" spans="1:20" ht="27" customHeight="1">
      <c r="A295" s="48" t="s">
        <v>744</v>
      </c>
      <c r="B295" s="25" t="s">
        <v>71</v>
      </c>
      <c r="C295" s="25" t="s">
        <v>72</v>
      </c>
      <c r="D295" s="18" t="s">
        <v>745</v>
      </c>
      <c r="E295" s="28" t="s">
        <v>24</v>
      </c>
      <c r="F295" s="39"/>
      <c r="G295" s="40"/>
      <c r="H295" s="33"/>
      <c r="I295" s="15"/>
      <c r="J295" s="15"/>
      <c r="K295" s="6"/>
      <c r="L295" s="40"/>
      <c r="M295" s="33" t="s">
        <v>374</v>
      </c>
      <c r="N295" s="5"/>
      <c r="O295" s="15" t="s">
        <v>756</v>
      </c>
      <c r="P295" s="65">
        <v>205</v>
      </c>
      <c r="Q295" s="26">
        <v>43661</v>
      </c>
      <c r="R295" s="26">
        <v>43666</v>
      </c>
      <c r="S295" s="65">
        <v>205</v>
      </c>
      <c r="T295" s="27"/>
    </row>
    <row r="296" spans="1:20" ht="27" customHeight="1">
      <c r="A296" s="48" t="s">
        <v>751</v>
      </c>
      <c r="B296" s="25" t="s">
        <v>71</v>
      </c>
      <c r="C296" s="25" t="s">
        <v>72</v>
      </c>
      <c r="D296" s="18" t="s">
        <v>106</v>
      </c>
      <c r="E296" s="28" t="s">
        <v>24</v>
      </c>
      <c r="F296" s="39"/>
      <c r="G296" s="40"/>
      <c r="H296" s="32"/>
      <c r="I296" s="15"/>
      <c r="J296" s="5"/>
      <c r="K296" s="6"/>
      <c r="L296" s="40"/>
      <c r="M296" s="32"/>
      <c r="N296" s="5"/>
      <c r="O296" s="15" t="s">
        <v>137</v>
      </c>
      <c r="P296" s="65">
        <v>480</v>
      </c>
      <c r="Q296" s="26">
        <v>43661</v>
      </c>
      <c r="R296" s="26">
        <v>43666</v>
      </c>
      <c r="S296" s="65">
        <v>480</v>
      </c>
      <c r="T296" s="27" t="s">
        <v>929</v>
      </c>
    </row>
    <row r="297" spans="1:19" ht="27" customHeight="1">
      <c r="A297" s="48" t="s">
        <v>750</v>
      </c>
      <c r="B297" s="25" t="s">
        <v>71</v>
      </c>
      <c r="C297" s="25" t="s">
        <v>72</v>
      </c>
      <c r="D297" s="18" t="s">
        <v>74</v>
      </c>
      <c r="E297" s="28" t="s">
        <v>24</v>
      </c>
      <c r="F297" s="39"/>
      <c r="G297" s="40"/>
      <c r="H297" s="33"/>
      <c r="I297" s="15"/>
      <c r="J297" s="5"/>
      <c r="K297" s="6"/>
      <c r="L297" s="40"/>
      <c r="M297" s="33"/>
      <c r="N297" s="5"/>
      <c r="O297" s="5" t="s">
        <v>75</v>
      </c>
      <c r="P297" s="65">
        <v>462.82</v>
      </c>
      <c r="Q297" s="26">
        <v>43661</v>
      </c>
      <c r="R297" s="26">
        <v>43667</v>
      </c>
      <c r="S297" s="65">
        <v>462.82</v>
      </c>
    </row>
    <row r="298" spans="1:20" ht="27" customHeight="1">
      <c r="A298" s="48" t="s">
        <v>753</v>
      </c>
      <c r="B298" s="25" t="s">
        <v>71</v>
      </c>
      <c r="C298" s="25" t="s">
        <v>72</v>
      </c>
      <c r="D298" s="18" t="s">
        <v>82</v>
      </c>
      <c r="E298" s="56" t="s">
        <v>27</v>
      </c>
      <c r="F298" s="57"/>
      <c r="G298" s="58"/>
      <c r="H298" s="59"/>
      <c r="I298" s="60"/>
      <c r="J298" s="60"/>
      <c r="K298" s="61"/>
      <c r="L298" s="58"/>
      <c r="M298" s="59"/>
      <c r="N298" s="62"/>
      <c r="O298" s="60" t="s">
        <v>81</v>
      </c>
      <c r="P298" s="65">
        <v>7210.04</v>
      </c>
      <c r="Q298" s="26">
        <v>43661</v>
      </c>
      <c r="R298" s="26">
        <v>43669</v>
      </c>
      <c r="S298" s="65">
        <v>7210.04</v>
      </c>
      <c r="T298" s="29" t="s">
        <v>1093</v>
      </c>
    </row>
    <row r="299" spans="1:20" ht="27" customHeight="1">
      <c r="A299" s="48" t="s">
        <v>749</v>
      </c>
      <c r="B299" s="25" t="s">
        <v>71</v>
      </c>
      <c r="C299" s="25" t="s">
        <v>72</v>
      </c>
      <c r="D299" s="18" t="s">
        <v>748</v>
      </c>
      <c r="E299" s="28" t="s">
        <v>24</v>
      </c>
      <c r="F299" s="39"/>
      <c r="G299" s="40"/>
      <c r="H299" s="33"/>
      <c r="I299" s="15"/>
      <c r="J299" s="5"/>
      <c r="K299" s="6"/>
      <c r="L299" s="40"/>
      <c r="M299" s="33"/>
      <c r="N299" s="5"/>
      <c r="O299" s="5" t="s">
        <v>245</v>
      </c>
      <c r="P299" s="65">
        <v>580</v>
      </c>
      <c r="Q299" s="26">
        <v>43662</v>
      </c>
      <c r="R299" s="26">
        <v>43662</v>
      </c>
      <c r="S299" s="65">
        <v>580</v>
      </c>
      <c r="T299" s="27"/>
    </row>
    <row r="300" spans="1:20" ht="27" customHeight="1">
      <c r="A300" s="48" t="s">
        <v>755</v>
      </c>
      <c r="B300" s="25" t="s">
        <v>71</v>
      </c>
      <c r="C300" s="25" t="s">
        <v>72</v>
      </c>
      <c r="D300" s="18" t="s">
        <v>123</v>
      </c>
      <c r="E300" s="28" t="s">
        <v>24</v>
      </c>
      <c r="F300" s="39"/>
      <c r="G300" s="40"/>
      <c r="H300" s="32"/>
      <c r="I300" s="15"/>
      <c r="J300" s="5"/>
      <c r="K300" s="6"/>
      <c r="L300" s="40"/>
      <c r="M300" s="32"/>
      <c r="N300" s="5"/>
      <c r="O300" s="5" t="s">
        <v>345</v>
      </c>
      <c r="P300" s="30">
        <v>159.8</v>
      </c>
      <c r="Q300" s="26">
        <v>43662</v>
      </c>
      <c r="R300" s="26">
        <v>43669</v>
      </c>
      <c r="S300" s="66"/>
      <c r="T300" s="29" t="s">
        <v>1116</v>
      </c>
    </row>
    <row r="301" spans="1:19" ht="27" customHeight="1">
      <c r="A301" s="48" t="s">
        <v>754</v>
      </c>
      <c r="B301" s="25" t="s">
        <v>71</v>
      </c>
      <c r="C301" s="25" t="s">
        <v>72</v>
      </c>
      <c r="D301" s="18" t="s">
        <v>202</v>
      </c>
      <c r="E301" s="28" t="s">
        <v>24</v>
      </c>
      <c r="F301" s="39"/>
      <c r="G301" s="40"/>
      <c r="H301" s="25"/>
      <c r="I301" s="15"/>
      <c r="J301" s="5"/>
      <c r="K301" s="6"/>
      <c r="L301" s="40"/>
      <c r="M301" s="25"/>
      <c r="N301" s="5"/>
      <c r="O301" s="5" t="s">
        <v>165</v>
      </c>
      <c r="P301" s="65">
        <v>494</v>
      </c>
      <c r="Q301" s="26">
        <v>43662</v>
      </c>
      <c r="R301" s="26">
        <v>43669</v>
      </c>
      <c r="S301" s="65">
        <v>494</v>
      </c>
    </row>
    <row r="302" spans="1:20" ht="27" customHeight="1">
      <c r="A302" s="48" t="s">
        <v>759</v>
      </c>
      <c r="B302" s="25" t="s">
        <v>71</v>
      </c>
      <c r="C302" s="25" t="s">
        <v>72</v>
      </c>
      <c r="D302" s="18" t="s">
        <v>747</v>
      </c>
      <c r="E302" s="28" t="s">
        <v>24</v>
      </c>
      <c r="F302" s="39"/>
      <c r="G302" s="40"/>
      <c r="H302" s="25"/>
      <c r="I302" s="15"/>
      <c r="J302" s="5"/>
      <c r="K302" s="6"/>
      <c r="L302" s="40"/>
      <c r="M302" s="25"/>
      <c r="N302" s="5"/>
      <c r="O302" s="62" t="s">
        <v>512</v>
      </c>
      <c r="P302" s="65">
        <v>1666.7</v>
      </c>
      <c r="Q302" s="26">
        <v>43665</v>
      </c>
      <c r="R302" s="26">
        <v>43671</v>
      </c>
      <c r="S302" s="65">
        <v>1666.7</v>
      </c>
      <c r="T302" s="27" t="s">
        <v>924</v>
      </c>
    </row>
    <row r="303" spans="1:20" ht="27" customHeight="1">
      <c r="A303" s="53" t="s">
        <v>795</v>
      </c>
      <c r="B303" s="25" t="s">
        <v>71</v>
      </c>
      <c r="C303" s="25" t="s">
        <v>72</v>
      </c>
      <c r="D303" s="55" t="s">
        <v>95</v>
      </c>
      <c r="E303" s="56" t="s">
        <v>24</v>
      </c>
      <c r="F303" s="57"/>
      <c r="G303" s="58"/>
      <c r="H303" s="59"/>
      <c r="I303" s="60"/>
      <c r="J303" s="62"/>
      <c r="K303" s="61"/>
      <c r="L303" s="58"/>
      <c r="M303" s="59"/>
      <c r="N303" s="62"/>
      <c r="O303" s="62" t="s">
        <v>96</v>
      </c>
      <c r="P303" s="63">
        <v>462.65</v>
      </c>
      <c r="Q303" s="64">
        <v>43668</v>
      </c>
      <c r="R303" s="26">
        <v>43668</v>
      </c>
      <c r="S303" s="66"/>
      <c r="T303" s="27" t="s">
        <v>984</v>
      </c>
    </row>
    <row r="304" spans="1:20" ht="27" customHeight="1">
      <c r="A304" s="53" t="s">
        <v>806</v>
      </c>
      <c r="B304" s="25" t="s">
        <v>71</v>
      </c>
      <c r="C304" s="25" t="s">
        <v>72</v>
      </c>
      <c r="D304" s="55" t="s">
        <v>82</v>
      </c>
      <c r="E304" s="56" t="s">
        <v>27</v>
      </c>
      <c r="F304" s="57"/>
      <c r="G304" s="58"/>
      <c r="H304" s="76"/>
      <c r="I304" s="60"/>
      <c r="J304" s="62"/>
      <c r="K304" s="61"/>
      <c r="L304" s="58"/>
      <c r="M304" s="76"/>
      <c r="N304" s="62"/>
      <c r="O304" s="62" t="s">
        <v>81</v>
      </c>
      <c r="P304" s="65">
        <v>6164.43</v>
      </c>
      <c r="Q304" s="64">
        <v>43668</v>
      </c>
      <c r="R304" s="26">
        <v>43676</v>
      </c>
      <c r="S304" s="65">
        <v>6164.43</v>
      </c>
      <c r="T304" s="29" t="s">
        <v>1094</v>
      </c>
    </row>
    <row r="305" spans="1:20" ht="27" customHeight="1">
      <c r="A305" s="53" t="s">
        <v>808</v>
      </c>
      <c r="B305" s="25" t="s">
        <v>71</v>
      </c>
      <c r="C305" s="25" t="s">
        <v>72</v>
      </c>
      <c r="D305" s="55" t="s">
        <v>1106</v>
      </c>
      <c r="E305" s="56" t="s">
        <v>24</v>
      </c>
      <c r="F305" s="57"/>
      <c r="G305" s="58"/>
      <c r="H305" s="59"/>
      <c r="I305" s="60"/>
      <c r="J305" s="60"/>
      <c r="K305" s="61"/>
      <c r="L305" s="58"/>
      <c r="M305" s="59"/>
      <c r="N305" s="62"/>
      <c r="O305" s="62" t="s">
        <v>78</v>
      </c>
      <c r="P305" s="65">
        <v>763.29</v>
      </c>
      <c r="Q305" s="64">
        <v>43671</v>
      </c>
      <c r="R305" s="26">
        <v>43671</v>
      </c>
      <c r="S305" s="65">
        <v>763.29</v>
      </c>
      <c r="T305" s="27" t="s">
        <v>809</v>
      </c>
    </row>
    <row r="306" spans="1:24" s="29" customFormat="1" ht="27" customHeight="1">
      <c r="A306" s="53" t="s">
        <v>810</v>
      </c>
      <c r="B306" s="25" t="s">
        <v>71</v>
      </c>
      <c r="C306" s="25" t="s">
        <v>72</v>
      </c>
      <c r="D306" s="55" t="s">
        <v>77</v>
      </c>
      <c r="E306" s="56" t="s">
        <v>24</v>
      </c>
      <c r="F306" s="57"/>
      <c r="G306" s="58"/>
      <c r="H306" s="54"/>
      <c r="I306" s="60"/>
      <c r="J306" s="60"/>
      <c r="K306" s="61"/>
      <c r="L306" s="58"/>
      <c r="M306" s="59"/>
      <c r="N306" s="62"/>
      <c r="O306" s="62" t="s">
        <v>811</v>
      </c>
      <c r="P306" s="65">
        <v>169.98</v>
      </c>
      <c r="Q306" s="64">
        <v>43671</v>
      </c>
      <c r="R306" s="26">
        <v>43671</v>
      </c>
      <c r="S306" s="65">
        <v>169.98</v>
      </c>
      <c r="T306" s="29" t="s">
        <v>812</v>
      </c>
      <c r="U306"/>
      <c r="V306"/>
      <c r="W306"/>
      <c r="X306"/>
    </row>
    <row r="307" spans="1:24" s="29" customFormat="1" ht="27" customHeight="1">
      <c r="A307" s="53" t="s">
        <v>813</v>
      </c>
      <c r="B307" s="25" t="s">
        <v>71</v>
      </c>
      <c r="C307" s="25" t="s">
        <v>72</v>
      </c>
      <c r="D307" s="55" t="s">
        <v>814</v>
      </c>
      <c r="E307" s="56" t="s">
        <v>24</v>
      </c>
      <c r="F307" s="57"/>
      <c r="G307" s="58"/>
      <c r="H307" s="59"/>
      <c r="I307" s="60"/>
      <c r="J307" s="60"/>
      <c r="K307" s="61"/>
      <c r="L307" s="58"/>
      <c r="M307" s="59"/>
      <c r="N307" s="62"/>
      <c r="O307" s="60" t="s">
        <v>815</v>
      </c>
      <c r="P307" s="63">
        <v>450</v>
      </c>
      <c r="Q307" s="64">
        <v>43671</v>
      </c>
      <c r="R307" s="26">
        <v>43676</v>
      </c>
      <c r="S307" s="66">
        <v>225</v>
      </c>
      <c r="T307" s="27"/>
      <c r="U307"/>
      <c r="V307"/>
      <c r="W307"/>
      <c r="X307"/>
    </row>
    <row r="308" spans="1:24" s="29" customFormat="1" ht="27" customHeight="1">
      <c r="A308" s="53" t="s">
        <v>816</v>
      </c>
      <c r="B308" s="25" t="s">
        <v>71</v>
      </c>
      <c r="C308" s="25" t="s">
        <v>72</v>
      </c>
      <c r="D308" s="55" t="s">
        <v>127</v>
      </c>
      <c r="E308" s="56" t="s">
        <v>24</v>
      </c>
      <c r="F308" s="57"/>
      <c r="G308" s="58"/>
      <c r="H308" s="60"/>
      <c r="I308" s="60"/>
      <c r="J308" s="60"/>
      <c r="K308" s="61"/>
      <c r="L308" s="58"/>
      <c r="M308" s="54"/>
      <c r="N308" s="62"/>
      <c r="O308" s="62" t="s">
        <v>129</v>
      </c>
      <c r="P308" s="65">
        <v>1285.44</v>
      </c>
      <c r="Q308" s="64">
        <v>43672</v>
      </c>
      <c r="R308" s="26">
        <v>43672</v>
      </c>
      <c r="S308" s="65">
        <v>1285.44</v>
      </c>
      <c r="T308" s="27" t="s">
        <v>817</v>
      </c>
      <c r="U308"/>
      <c r="V308"/>
      <c r="W308"/>
      <c r="X308"/>
    </row>
    <row r="309" spans="1:24" s="29" customFormat="1" ht="27" customHeight="1">
      <c r="A309" s="53" t="s">
        <v>818</v>
      </c>
      <c r="B309" s="25" t="s">
        <v>71</v>
      </c>
      <c r="C309" s="25" t="s">
        <v>72</v>
      </c>
      <c r="D309" s="55" t="s">
        <v>127</v>
      </c>
      <c r="E309" s="56" t="s">
        <v>24</v>
      </c>
      <c r="F309" s="57"/>
      <c r="G309" s="58"/>
      <c r="H309" s="60"/>
      <c r="I309" s="60"/>
      <c r="J309" s="60"/>
      <c r="K309" s="61"/>
      <c r="L309" s="58"/>
      <c r="M309" s="54"/>
      <c r="N309" s="62"/>
      <c r="O309" s="62" t="s">
        <v>224</v>
      </c>
      <c r="P309" s="65">
        <v>270</v>
      </c>
      <c r="Q309" s="64">
        <v>43672</v>
      </c>
      <c r="R309" s="26">
        <v>43672</v>
      </c>
      <c r="S309" s="65">
        <v>270</v>
      </c>
      <c r="T309" s="29" t="s">
        <v>820</v>
      </c>
      <c r="U309"/>
      <c r="V309"/>
      <c r="W309"/>
      <c r="X309"/>
    </row>
    <row r="310" spans="1:24" s="29" customFormat="1" ht="27" customHeight="1">
      <c r="A310" s="53" t="s">
        <v>819</v>
      </c>
      <c r="B310" s="25" t="s">
        <v>71</v>
      </c>
      <c r="C310" s="25" t="s">
        <v>72</v>
      </c>
      <c r="D310" s="55" t="s">
        <v>132</v>
      </c>
      <c r="E310" s="56" t="s">
        <v>24</v>
      </c>
      <c r="F310" s="57"/>
      <c r="G310" s="58"/>
      <c r="H310" s="60"/>
      <c r="I310" s="60"/>
      <c r="J310" s="60"/>
      <c r="K310" s="61"/>
      <c r="L310" s="58"/>
      <c r="M310" s="54"/>
      <c r="N310" s="62"/>
      <c r="O310" s="62" t="s">
        <v>133</v>
      </c>
      <c r="P310" s="65">
        <v>1681.1</v>
      </c>
      <c r="Q310" s="64">
        <v>43672</v>
      </c>
      <c r="R310" s="26">
        <v>43672</v>
      </c>
      <c r="S310" s="65">
        <v>1681.1</v>
      </c>
      <c r="T310" s="27" t="s">
        <v>821</v>
      </c>
      <c r="U310"/>
      <c r="V310"/>
      <c r="W310"/>
      <c r="X310"/>
    </row>
    <row r="311" spans="1:24" s="29" customFormat="1" ht="27" customHeight="1">
      <c r="A311" s="53" t="s">
        <v>822</v>
      </c>
      <c r="B311" s="25" t="s">
        <v>71</v>
      </c>
      <c r="C311" s="25" t="s">
        <v>72</v>
      </c>
      <c r="D311" s="55" t="s">
        <v>823</v>
      </c>
      <c r="E311" s="56" t="s">
        <v>24</v>
      </c>
      <c r="F311" s="57"/>
      <c r="G311" s="58"/>
      <c r="H311" s="60"/>
      <c r="I311" s="60"/>
      <c r="J311" s="62"/>
      <c r="K311" s="61"/>
      <c r="L311" s="58"/>
      <c r="M311" s="54"/>
      <c r="N311" s="62"/>
      <c r="O311" s="62" t="s">
        <v>824</v>
      </c>
      <c r="P311" s="65">
        <v>555</v>
      </c>
      <c r="Q311" s="64">
        <v>43672</v>
      </c>
      <c r="R311" s="26">
        <v>43672</v>
      </c>
      <c r="S311" s="65">
        <v>555</v>
      </c>
      <c r="U311"/>
      <c r="V311"/>
      <c r="W311"/>
      <c r="X311"/>
    </row>
    <row r="312" spans="1:24" s="29" customFormat="1" ht="27" customHeight="1">
      <c r="A312" s="48" t="s">
        <v>828</v>
      </c>
      <c r="B312" s="25" t="s">
        <v>71</v>
      </c>
      <c r="C312" s="25" t="s">
        <v>72</v>
      </c>
      <c r="D312" s="18" t="s">
        <v>106</v>
      </c>
      <c r="E312" s="28" t="s">
        <v>24</v>
      </c>
      <c r="F312" s="39"/>
      <c r="G312" s="40"/>
      <c r="H312" s="15"/>
      <c r="I312" s="15"/>
      <c r="J312" s="15"/>
      <c r="K312" s="6"/>
      <c r="L312" s="40"/>
      <c r="M312" s="33"/>
      <c r="N312" s="5"/>
      <c r="O312" s="15" t="s">
        <v>137</v>
      </c>
      <c r="P312" s="65">
        <v>480</v>
      </c>
      <c r="Q312" s="26">
        <v>43672</v>
      </c>
      <c r="R312" s="26">
        <v>43678</v>
      </c>
      <c r="S312" s="65">
        <v>480</v>
      </c>
      <c r="T312" s="27" t="s">
        <v>930</v>
      </c>
      <c r="U312"/>
      <c r="V312"/>
      <c r="W312"/>
      <c r="X312"/>
    </row>
    <row r="313" spans="1:24" s="29" customFormat="1" ht="27" customHeight="1">
      <c r="A313" s="48" t="s">
        <v>829</v>
      </c>
      <c r="B313" s="25" t="s">
        <v>71</v>
      </c>
      <c r="C313" s="25" t="s">
        <v>72</v>
      </c>
      <c r="D313" s="18" t="s">
        <v>84</v>
      </c>
      <c r="E313" s="28" t="s">
        <v>24</v>
      </c>
      <c r="F313" s="39"/>
      <c r="G313" s="40"/>
      <c r="H313" s="15"/>
      <c r="I313" s="15"/>
      <c r="J313" s="15"/>
      <c r="K313" s="6"/>
      <c r="L313" s="40"/>
      <c r="M313" s="25"/>
      <c r="N313" s="5"/>
      <c r="O313" s="5" t="s">
        <v>307</v>
      </c>
      <c r="P313" s="65">
        <v>580.29</v>
      </c>
      <c r="Q313" s="26">
        <v>43672</v>
      </c>
      <c r="R313" s="26">
        <v>43678</v>
      </c>
      <c r="S313" s="65">
        <v>580.29</v>
      </c>
      <c r="U313"/>
      <c r="V313"/>
      <c r="W313"/>
      <c r="X313"/>
    </row>
    <row r="314" spans="1:24" s="29" customFormat="1" ht="27" customHeight="1">
      <c r="A314" s="48" t="s">
        <v>827</v>
      </c>
      <c r="B314" s="25" t="s">
        <v>71</v>
      </c>
      <c r="C314" s="25" t="s">
        <v>72</v>
      </c>
      <c r="D314" s="18" t="s">
        <v>192</v>
      </c>
      <c r="E314" s="28" t="s">
        <v>24</v>
      </c>
      <c r="F314" s="39"/>
      <c r="G314" s="40"/>
      <c r="H314" s="15"/>
      <c r="I314" s="15"/>
      <c r="J314" s="15"/>
      <c r="K314" s="6"/>
      <c r="L314" s="40"/>
      <c r="M314" s="33"/>
      <c r="N314" s="5"/>
      <c r="O314" s="5" t="s">
        <v>193</v>
      </c>
      <c r="P314" s="65">
        <v>652</v>
      </c>
      <c r="Q314" s="26">
        <v>43672</v>
      </c>
      <c r="R314" s="26">
        <v>43678</v>
      </c>
      <c r="S314" s="65">
        <v>652</v>
      </c>
      <c r="U314"/>
      <c r="V314"/>
      <c r="W314"/>
      <c r="X314"/>
    </row>
    <row r="315" spans="1:24" s="29" customFormat="1" ht="27" customHeight="1">
      <c r="A315" s="53" t="s">
        <v>825</v>
      </c>
      <c r="B315" s="25" t="s">
        <v>71</v>
      </c>
      <c r="C315" s="25" t="s">
        <v>72</v>
      </c>
      <c r="D315" s="55" t="s">
        <v>826</v>
      </c>
      <c r="E315" s="56" t="s">
        <v>24</v>
      </c>
      <c r="F315" s="57"/>
      <c r="G315" s="58"/>
      <c r="H315" s="76"/>
      <c r="I315" s="60"/>
      <c r="J315" s="60"/>
      <c r="K315" s="61"/>
      <c r="L315" s="58"/>
      <c r="M315" s="76"/>
      <c r="N315" s="62"/>
      <c r="O315" s="15" t="s">
        <v>137</v>
      </c>
      <c r="P315" s="65">
        <v>55</v>
      </c>
      <c r="Q315" s="64">
        <v>43672</v>
      </c>
      <c r="R315" s="26">
        <v>43678</v>
      </c>
      <c r="S315" s="65">
        <v>55</v>
      </c>
      <c r="T315" s="27" t="s">
        <v>930</v>
      </c>
      <c r="U315"/>
      <c r="V315"/>
      <c r="W315"/>
      <c r="X315"/>
    </row>
    <row r="316" spans="1:24" s="29" customFormat="1" ht="27" customHeight="1">
      <c r="A316" s="53" t="s">
        <v>830</v>
      </c>
      <c r="B316" s="25" t="s">
        <v>71</v>
      </c>
      <c r="C316" s="25" t="s">
        <v>72</v>
      </c>
      <c r="D316" s="55" t="s">
        <v>160</v>
      </c>
      <c r="E316" s="56" t="s">
        <v>24</v>
      </c>
      <c r="F316" s="57"/>
      <c r="G316" s="58"/>
      <c r="H316" s="60"/>
      <c r="I316" s="60"/>
      <c r="J316" s="60"/>
      <c r="K316" s="61"/>
      <c r="L316" s="58"/>
      <c r="M316" s="59"/>
      <c r="N316" s="62"/>
      <c r="O316" s="62" t="s">
        <v>129</v>
      </c>
      <c r="P316" s="65">
        <v>538.84</v>
      </c>
      <c r="Q316" s="64">
        <v>43675</v>
      </c>
      <c r="R316" s="26">
        <v>43675</v>
      </c>
      <c r="S316" s="65">
        <v>538.84</v>
      </c>
      <c r="T316" s="29" t="s">
        <v>831</v>
      </c>
      <c r="U316"/>
      <c r="V316"/>
      <c r="W316"/>
      <c r="X316"/>
    </row>
    <row r="317" spans="1:24" s="29" customFormat="1" ht="27" customHeight="1">
      <c r="A317" s="53" t="s">
        <v>832</v>
      </c>
      <c r="B317" s="25" t="s">
        <v>71</v>
      </c>
      <c r="C317" s="25" t="s">
        <v>72</v>
      </c>
      <c r="D317" s="55" t="s">
        <v>127</v>
      </c>
      <c r="E317" s="56" t="s">
        <v>24</v>
      </c>
      <c r="F317" s="57"/>
      <c r="G317" s="58"/>
      <c r="H317" s="60"/>
      <c r="I317" s="60"/>
      <c r="J317" s="60"/>
      <c r="K317" s="61"/>
      <c r="L317" s="58"/>
      <c r="M317" s="54"/>
      <c r="N317" s="62"/>
      <c r="O317" s="62" t="s">
        <v>163</v>
      </c>
      <c r="P317" s="65">
        <v>1027.28</v>
      </c>
      <c r="Q317" s="64">
        <v>43675</v>
      </c>
      <c r="R317" s="26">
        <v>43675</v>
      </c>
      <c r="S317" s="65">
        <v>1027.28</v>
      </c>
      <c r="T317" s="27" t="s">
        <v>833</v>
      </c>
      <c r="U317"/>
      <c r="V317"/>
      <c r="W317"/>
      <c r="X317"/>
    </row>
    <row r="318" spans="1:24" s="29" customFormat="1" ht="27" customHeight="1">
      <c r="A318" s="53" t="s">
        <v>834</v>
      </c>
      <c r="B318" s="25" t="s">
        <v>71</v>
      </c>
      <c r="C318" s="25" t="s">
        <v>72</v>
      </c>
      <c r="D318" s="55" t="s">
        <v>160</v>
      </c>
      <c r="E318" s="56" t="s">
        <v>24</v>
      </c>
      <c r="F318" s="57"/>
      <c r="G318" s="58"/>
      <c r="H318" s="60"/>
      <c r="I318" s="60"/>
      <c r="J318" s="60"/>
      <c r="K318" s="61"/>
      <c r="L318" s="58"/>
      <c r="M318" s="59"/>
      <c r="N318" s="62"/>
      <c r="O318" s="62" t="s">
        <v>128</v>
      </c>
      <c r="P318" s="65">
        <v>5015.41</v>
      </c>
      <c r="Q318" s="64">
        <v>43675</v>
      </c>
      <c r="R318" s="26">
        <v>43675</v>
      </c>
      <c r="S318" s="65">
        <v>5015.41</v>
      </c>
      <c r="T318" s="29" t="s">
        <v>835</v>
      </c>
      <c r="U318"/>
      <c r="V318"/>
      <c r="W318"/>
      <c r="X318"/>
    </row>
    <row r="319" spans="1:24" s="29" customFormat="1" ht="27" customHeight="1">
      <c r="A319" s="53" t="s">
        <v>836</v>
      </c>
      <c r="B319" s="25" t="s">
        <v>71</v>
      </c>
      <c r="C319" s="25" t="s">
        <v>72</v>
      </c>
      <c r="D319" s="55" t="s">
        <v>837</v>
      </c>
      <c r="E319" s="56" t="s">
        <v>24</v>
      </c>
      <c r="F319" s="57"/>
      <c r="G319" s="58"/>
      <c r="H319" s="60"/>
      <c r="I319" s="60"/>
      <c r="J319" s="60"/>
      <c r="K319" s="61"/>
      <c r="L319" s="58"/>
      <c r="M319" s="59"/>
      <c r="N319" s="62"/>
      <c r="O319" s="62" t="s">
        <v>318</v>
      </c>
      <c r="P319" s="65">
        <v>400</v>
      </c>
      <c r="Q319" s="64">
        <v>43675</v>
      </c>
      <c r="R319" s="26">
        <v>43675</v>
      </c>
      <c r="S319" s="65">
        <v>400</v>
      </c>
      <c r="T319" s="27" t="s">
        <v>1117</v>
      </c>
      <c r="U319"/>
      <c r="V319"/>
      <c r="W319"/>
      <c r="X319"/>
    </row>
    <row r="320" spans="1:24" s="29" customFormat="1" ht="27" customHeight="1">
      <c r="A320" s="53" t="s">
        <v>838</v>
      </c>
      <c r="B320" s="25" t="s">
        <v>71</v>
      </c>
      <c r="C320" s="25" t="s">
        <v>72</v>
      </c>
      <c r="D320" s="55" t="s">
        <v>82</v>
      </c>
      <c r="E320" s="56" t="s">
        <v>24</v>
      </c>
      <c r="F320" s="57"/>
      <c r="G320" s="58"/>
      <c r="H320" s="60"/>
      <c r="I320" s="60"/>
      <c r="J320" s="60"/>
      <c r="K320" s="61"/>
      <c r="L320" s="58"/>
      <c r="M320" s="54"/>
      <c r="N320" s="62"/>
      <c r="O320" s="62" t="s">
        <v>81</v>
      </c>
      <c r="P320" s="65">
        <v>6193.96</v>
      </c>
      <c r="Q320" s="64">
        <v>43675</v>
      </c>
      <c r="R320" s="26">
        <v>43683</v>
      </c>
      <c r="S320" s="65">
        <v>6193.96</v>
      </c>
      <c r="T320" s="29" t="s">
        <v>1095</v>
      </c>
      <c r="U320"/>
      <c r="V320"/>
      <c r="W320"/>
      <c r="X320"/>
    </row>
    <row r="321" spans="1:24" s="29" customFormat="1" ht="27" customHeight="1">
      <c r="A321" s="53" t="s">
        <v>839</v>
      </c>
      <c r="B321" s="25" t="s">
        <v>71</v>
      </c>
      <c r="C321" s="25" t="s">
        <v>72</v>
      </c>
      <c r="D321" s="55" t="s">
        <v>840</v>
      </c>
      <c r="E321" s="56" t="s">
        <v>24</v>
      </c>
      <c r="F321" s="57"/>
      <c r="G321" s="58"/>
      <c r="H321" s="60"/>
      <c r="I321" s="60"/>
      <c r="J321" s="60"/>
      <c r="K321" s="61"/>
      <c r="L321" s="58"/>
      <c r="M321" s="59"/>
      <c r="N321" s="62"/>
      <c r="O321" s="62" t="s">
        <v>841</v>
      </c>
      <c r="P321" s="65">
        <v>92.04</v>
      </c>
      <c r="Q321" s="64">
        <v>43676</v>
      </c>
      <c r="R321" s="26">
        <v>43676</v>
      </c>
      <c r="S321" s="65">
        <v>92.04</v>
      </c>
      <c r="U321"/>
      <c r="V321"/>
      <c r="W321"/>
      <c r="X321"/>
    </row>
    <row r="322" spans="1:24" s="29" customFormat="1" ht="27" customHeight="1">
      <c r="A322" s="53" t="s">
        <v>842</v>
      </c>
      <c r="B322" s="25" t="s">
        <v>71</v>
      </c>
      <c r="C322" s="25" t="s">
        <v>72</v>
      </c>
      <c r="D322" s="55" t="s">
        <v>168</v>
      </c>
      <c r="E322" s="56" t="s">
        <v>24</v>
      </c>
      <c r="F322" s="57"/>
      <c r="G322" s="58"/>
      <c r="H322" s="60"/>
      <c r="I322" s="60"/>
      <c r="J322" s="60"/>
      <c r="K322" s="61"/>
      <c r="L322" s="58"/>
      <c r="M322" s="59"/>
      <c r="N322" s="62"/>
      <c r="O322" s="62" t="s">
        <v>169</v>
      </c>
      <c r="P322" s="65">
        <v>143.63</v>
      </c>
      <c r="Q322" s="64">
        <v>43676</v>
      </c>
      <c r="R322" s="26">
        <v>43676</v>
      </c>
      <c r="S322" s="65">
        <v>143.63</v>
      </c>
      <c r="T322" s="27" t="s">
        <v>843</v>
      </c>
      <c r="U322"/>
      <c r="V322"/>
      <c r="W322"/>
      <c r="X322"/>
    </row>
    <row r="323" spans="1:24" s="29" customFormat="1" ht="27" customHeight="1">
      <c r="A323" s="53" t="s">
        <v>1125</v>
      </c>
      <c r="B323" s="25"/>
      <c r="C323" s="25"/>
      <c r="D323" s="55" t="s">
        <v>1126</v>
      </c>
      <c r="E323" s="56" t="s">
        <v>24</v>
      </c>
      <c r="F323" s="57"/>
      <c r="G323" s="58"/>
      <c r="H323" s="60"/>
      <c r="I323" s="60"/>
      <c r="J323" s="60"/>
      <c r="K323" s="61"/>
      <c r="L323" s="58"/>
      <c r="M323" s="59"/>
      <c r="N323" s="62"/>
      <c r="O323" s="62" t="s">
        <v>1127</v>
      </c>
      <c r="P323" s="63">
        <v>497.1</v>
      </c>
      <c r="Q323" s="64">
        <v>43679</v>
      </c>
      <c r="R323" s="26">
        <v>43734</v>
      </c>
      <c r="S323" s="66"/>
      <c r="T323" s="27"/>
      <c r="U323"/>
      <c r="V323"/>
      <c r="W323"/>
      <c r="X323"/>
    </row>
    <row r="324" spans="1:24" s="29" customFormat="1" ht="27" customHeight="1">
      <c r="A324" s="53" t="s">
        <v>845</v>
      </c>
      <c r="B324" s="25" t="s">
        <v>71</v>
      </c>
      <c r="C324" s="25" t="s">
        <v>72</v>
      </c>
      <c r="D324" s="55" t="s">
        <v>846</v>
      </c>
      <c r="E324" s="56" t="s">
        <v>24</v>
      </c>
      <c r="F324" s="57"/>
      <c r="G324" s="58"/>
      <c r="H324" s="76"/>
      <c r="I324" s="60"/>
      <c r="J324" s="60"/>
      <c r="K324" s="61"/>
      <c r="L324" s="58"/>
      <c r="M324" s="76"/>
      <c r="N324" s="62"/>
      <c r="O324" s="60" t="s">
        <v>847</v>
      </c>
      <c r="P324" s="65">
        <v>2900</v>
      </c>
      <c r="Q324" s="64">
        <v>43682</v>
      </c>
      <c r="R324" s="26">
        <v>43682</v>
      </c>
      <c r="S324" s="65">
        <v>2900</v>
      </c>
      <c r="U324"/>
      <c r="V324"/>
      <c r="W324"/>
      <c r="X324"/>
    </row>
    <row r="325" spans="1:24" s="29" customFormat="1" ht="27" customHeight="1">
      <c r="A325" s="48" t="s">
        <v>1103</v>
      </c>
      <c r="B325" s="25" t="s">
        <v>71</v>
      </c>
      <c r="C325" s="25" t="s">
        <v>72</v>
      </c>
      <c r="D325" s="18" t="s">
        <v>82</v>
      </c>
      <c r="E325" s="56" t="s">
        <v>27</v>
      </c>
      <c r="F325" s="57"/>
      <c r="G325" s="58"/>
      <c r="H325" s="59"/>
      <c r="I325" s="60"/>
      <c r="J325" s="60"/>
      <c r="K325" s="61"/>
      <c r="L325" s="58"/>
      <c r="M325" s="59"/>
      <c r="N325" s="62"/>
      <c r="O325" s="60" t="s">
        <v>81</v>
      </c>
      <c r="P325" s="65">
        <v>6964.65</v>
      </c>
      <c r="Q325" s="26">
        <v>43682</v>
      </c>
      <c r="R325" s="26">
        <v>43690</v>
      </c>
      <c r="S325" s="65">
        <v>6964.65</v>
      </c>
      <c r="T325" s="29" t="s">
        <v>1096</v>
      </c>
      <c r="U325"/>
      <c r="V325"/>
      <c r="W325"/>
      <c r="X325"/>
    </row>
    <row r="326" spans="1:24" s="29" customFormat="1" ht="27" customHeight="1">
      <c r="A326" s="48" t="s">
        <v>850</v>
      </c>
      <c r="B326" s="25" t="s">
        <v>71</v>
      </c>
      <c r="C326" s="25" t="s">
        <v>72</v>
      </c>
      <c r="D326" s="18" t="s">
        <v>82</v>
      </c>
      <c r="E326" s="56" t="s">
        <v>27</v>
      </c>
      <c r="F326" s="57"/>
      <c r="G326" s="58"/>
      <c r="H326" s="59"/>
      <c r="I326" s="60"/>
      <c r="J326" s="60"/>
      <c r="K326" s="61"/>
      <c r="L326" s="58"/>
      <c r="M326" s="59"/>
      <c r="N326" s="62"/>
      <c r="O326" s="60" t="s">
        <v>81</v>
      </c>
      <c r="P326" s="65">
        <v>6574.64</v>
      </c>
      <c r="Q326" s="26">
        <v>43682</v>
      </c>
      <c r="R326" s="26">
        <v>43697</v>
      </c>
      <c r="S326" s="65">
        <v>6574.64</v>
      </c>
      <c r="T326" s="29" t="s">
        <v>1098</v>
      </c>
      <c r="U326"/>
      <c r="V326"/>
      <c r="W326"/>
      <c r="X326"/>
    </row>
    <row r="327" spans="1:24" s="29" customFormat="1" ht="27" customHeight="1">
      <c r="A327" s="48" t="s">
        <v>851</v>
      </c>
      <c r="B327" s="25" t="s">
        <v>71</v>
      </c>
      <c r="C327" s="25" t="s">
        <v>72</v>
      </c>
      <c r="D327" s="18" t="s">
        <v>82</v>
      </c>
      <c r="E327" s="56" t="s">
        <v>27</v>
      </c>
      <c r="F327" s="57"/>
      <c r="G327" s="58"/>
      <c r="H327" s="59"/>
      <c r="I327" s="60"/>
      <c r="J327" s="60"/>
      <c r="K327" s="61"/>
      <c r="L327" s="58"/>
      <c r="M327" s="59"/>
      <c r="N327" s="62"/>
      <c r="O327" s="60" t="s">
        <v>81</v>
      </c>
      <c r="P327" s="65">
        <v>6627.04</v>
      </c>
      <c r="Q327" s="26">
        <v>43682</v>
      </c>
      <c r="R327" s="26">
        <v>43704</v>
      </c>
      <c r="S327" s="65">
        <v>6627.04</v>
      </c>
      <c r="T327" s="29" t="s">
        <v>1099</v>
      </c>
      <c r="U327"/>
      <c r="V327"/>
      <c r="W327"/>
      <c r="X327"/>
    </row>
    <row r="328" spans="1:24" s="29" customFormat="1" ht="27" customHeight="1">
      <c r="A328" s="53" t="s">
        <v>848</v>
      </c>
      <c r="B328" s="25" t="s">
        <v>71</v>
      </c>
      <c r="C328" s="25" t="s">
        <v>72</v>
      </c>
      <c r="D328" s="55" t="s">
        <v>595</v>
      </c>
      <c r="E328" s="56" t="s">
        <v>24</v>
      </c>
      <c r="F328" s="57"/>
      <c r="G328" s="58"/>
      <c r="H328" s="76"/>
      <c r="I328" s="60"/>
      <c r="J328" s="60"/>
      <c r="K328" s="61"/>
      <c r="L328" s="58"/>
      <c r="M328" s="76"/>
      <c r="N328" s="62"/>
      <c r="O328" s="60" t="s">
        <v>596</v>
      </c>
      <c r="P328" s="65">
        <v>116</v>
      </c>
      <c r="Q328" s="64">
        <v>43682</v>
      </c>
      <c r="R328" s="26">
        <v>43682</v>
      </c>
      <c r="S328" s="65">
        <v>116</v>
      </c>
      <c r="T328" s="27" t="s">
        <v>849</v>
      </c>
      <c r="U328"/>
      <c r="V328"/>
      <c r="W328"/>
      <c r="X328"/>
    </row>
    <row r="329" spans="1:24" s="29" customFormat="1" ht="27" customHeight="1">
      <c r="A329" s="53" t="s">
        <v>852</v>
      </c>
      <c r="B329" s="25" t="s">
        <v>71</v>
      </c>
      <c r="C329" s="25" t="s">
        <v>72</v>
      </c>
      <c r="D329" s="55" t="s">
        <v>853</v>
      </c>
      <c r="E329" s="56" t="s">
        <v>24</v>
      </c>
      <c r="F329" s="57"/>
      <c r="G329" s="58"/>
      <c r="H329" s="60"/>
      <c r="I329" s="60"/>
      <c r="J329" s="60"/>
      <c r="K329" s="61"/>
      <c r="L329" s="58"/>
      <c r="M329" s="54"/>
      <c r="N329" s="62"/>
      <c r="O329" s="62" t="s">
        <v>120</v>
      </c>
      <c r="P329" s="65">
        <v>5200</v>
      </c>
      <c r="Q329" s="26">
        <v>43686</v>
      </c>
      <c r="R329" s="26">
        <v>44052</v>
      </c>
      <c r="S329" s="65">
        <v>5200</v>
      </c>
      <c r="U329"/>
      <c r="V329"/>
      <c r="W329"/>
      <c r="X329"/>
    </row>
    <row r="330" spans="1:24" s="29" customFormat="1" ht="27" customHeight="1">
      <c r="A330" s="53" t="s">
        <v>854</v>
      </c>
      <c r="B330" s="25" t="s">
        <v>71</v>
      </c>
      <c r="C330" s="25" t="s">
        <v>72</v>
      </c>
      <c r="D330" s="55" t="s">
        <v>77</v>
      </c>
      <c r="E330" s="56" t="s">
        <v>24</v>
      </c>
      <c r="F330" s="57"/>
      <c r="G330" s="58"/>
      <c r="H330" s="60"/>
      <c r="I330" s="60"/>
      <c r="J330" s="60"/>
      <c r="K330" s="61"/>
      <c r="L330" s="58"/>
      <c r="M330" s="54"/>
      <c r="N330" s="62"/>
      <c r="O330" s="62" t="s">
        <v>78</v>
      </c>
      <c r="P330" s="65">
        <v>150.85</v>
      </c>
      <c r="Q330" s="26">
        <v>43690</v>
      </c>
      <c r="R330" s="26">
        <v>43690</v>
      </c>
      <c r="S330" s="65">
        <v>150.85</v>
      </c>
      <c r="T330" s="27" t="s">
        <v>855</v>
      </c>
      <c r="U330"/>
      <c r="V330"/>
      <c r="W330"/>
      <c r="X330"/>
    </row>
    <row r="331" spans="1:24" s="29" customFormat="1" ht="27" customHeight="1">
      <c r="A331" s="53" t="s">
        <v>856</v>
      </c>
      <c r="B331" s="25" t="s">
        <v>71</v>
      </c>
      <c r="C331" s="25" t="s">
        <v>72</v>
      </c>
      <c r="D331" s="55" t="s">
        <v>148</v>
      </c>
      <c r="E331" s="56" t="s">
        <v>24</v>
      </c>
      <c r="F331" s="57"/>
      <c r="G331" s="58"/>
      <c r="H331" s="60"/>
      <c r="I331" s="60"/>
      <c r="J331" s="60"/>
      <c r="K331" s="61"/>
      <c r="L331" s="58"/>
      <c r="M331" s="54"/>
      <c r="N331" s="62"/>
      <c r="O331" s="62" t="s">
        <v>354</v>
      </c>
      <c r="P331" s="65">
        <v>100.92</v>
      </c>
      <c r="Q331" s="26">
        <v>43690</v>
      </c>
      <c r="R331" s="26">
        <v>43690</v>
      </c>
      <c r="S331" s="65">
        <v>100.92</v>
      </c>
      <c r="T331" s="29" t="s">
        <v>982</v>
      </c>
      <c r="U331"/>
      <c r="V331"/>
      <c r="W331"/>
      <c r="X331"/>
    </row>
    <row r="332" spans="1:24" s="29" customFormat="1" ht="27" customHeight="1">
      <c r="A332" s="53" t="s">
        <v>857</v>
      </c>
      <c r="B332" s="25" t="s">
        <v>71</v>
      </c>
      <c r="C332" s="25" t="s">
        <v>72</v>
      </c>
      <c r="D332" s="55" t="s">
        <v>160</v>
      </c>
      <c r="E332" s="56" t="s">
        <v>24</v>
      </c>
      <c r="F332" s="57"/>
      <c r="G332" s="58"/>
      <c r="H332" s="60"/>
      <c r="I332" s="60"/>
      <c r="J332" s="60"/>
      <c r="K332" s="61"/>
      <c r="L332" s="58"/>
      <c r="M332" s="54"/>
      <c r="N332" s="62"/>
      <c r="O332" s="62" t="s">
        <v>129</v>
      </c>
      <c r="P332" s="65">
        <v>402</v>
      </c>
      <c r="Q332" s="26">
        <v>43691</v>
      </c>
      <c r="R332" s="26">
        <v>43691</v>
      </c>
      <c r="S332" s="65">
        <v>402</v>
      </c>
      <c r="T332" s="27" t="s">
        <v>858</v>
      </c>
      <c r="U332"/>
      <c r="V332"/>
      <c r="W332"/>
      <c r="X332"/>
    </row>
    <row r="333" spans="1:24" s="29" customFormat="1" ht="27" customHeight="1">
      <c r="A333" s="53" t="s">
        <v>859</v>
      </c>
      <c r="B333" s="25" t="s">
        <v>71</v>
      </c>
      <c r="C333" s="25" t="s">
        <v>72</v>
      </c>
      <c r="D333" s="55" t="s">
        <v>160</v>
      </c>
      <c r="E333" s="56" t="s">
        <v>24</v>
      </c>
      <c r="F333" s="57"/>
      <c r="G333" s="58"/>
      <c r="H333" s="76"/>
      <c r="I333" s="60"/>
      <c r="J333" s="60"/>
      <c r="K333" s="61"/>
      <c r="L333" s="58"/>
      <c r="M333" s="54"/>
      <c r="N333" s="62"/>
      <c r="O333" s="62" t="s">
        <v>512</v>
      </c>
      <c r="P333" s="65">
        <v>782.8</v>
      </c>
      <c r="Q333" s="64">
        <v>43693</v>
      </c>
      <c r="R333" s="26">
        <v>43693</v>
      </c>
      <c r="S333" s="65">
        <v>782.8</v>
      </c>
      <c r="T333" s="27" t="s">
        <v>860</v>
      </c>
      <c r="U333"/>
      <c r="V333"/>
      <c r="W333"/>
      <c r="X333"/>
    </row>
    <row r="334" spans="1:24" s="29" customFormat="1" ht="27" customHeight="1">
      <c r="A334" s="53" t="s">
        <v>861</v>
      </c>
      <c r="B334" s="25" t="s">
        <v>71</v>
      </c>
      <c r="C334" s="25" t="s">
        <v>72</v>
      </c>
      <c r="D334" s="55" t="s">
        <v>862</v>
      </c>
      <c r="E334" s="56" t="s">
        <v>24</v>
      </c>
      <c r="F334" s="57"/>
      <c r="G334" s="58"/>
      <c r="H334" s="76"/>
      <c r="I334" s="60"/>
      <c r="J334" s="60"/>
      <c r="K334" s="61"/>
      <c r="L334" s="58"/>
      <c r="M334" s="54"/>
      <c r="N334" s="62"/>
      <c r="O334" s="62" t="s">
        <v>824</v>
      </c>
      <c r="P334" s="63">
        <v>305</v>
      </c>
      <c r="Q334" s="64">
        <v>43693</v>
      </c>
      <c r="R334" s="26">
        <v>43693</v>
      </c>
      <c r="S334" s="66"/>
      <c r="U334"/>
      <c r="V334"/>
      <c r="W334"/>
      <c r="X334"/>
    </row>
    <row r="335" spans="1:24" s="29" customFormat="1" ht="27" customHeight="1">
      <c r="A335" s="53" t="s">
        <v>863</v>
      </c>
      <c r="B335" s="25" t="s">
        <v>71</v>
      </c>
      <c r="C335" s="25" t="s">
        <v>72</v>
      </c>
      <c r="D335" s="55" t="s">
        <v>132</v>
      </c>
      <c r="E335" s="56" t="s">
        <v>24</v>
      </c>
      <c r="F335" s="57"/>
      <c r="G335" s="58"/>
      <c r="H335" s="76"/>
      <c r="I335" s="60"/>
      <c r="J335" s="60"/>
      <c r="K335" s="61"/>
      <c r="L335" s="58"/>
      <c r="M335" s="54"/>
      <c r="N335" s="62"/>
      <c r="O335" s="62" t="s">
        <v>133</v>
      </c>
      <c r="P335" s="65">
        <v>1459</v>
      </c>
      <c r="Q335" s="64">
        <v>43696</v>
      </c>
      <c r="R335" s="26">
        <v>43696</v>
      </c>
      <c r="S335" s="65">
        <v>1459</v>
      </c>
      <c r="T335" s="27" t="s">
        <v>864</v>
      </c>
      <c r="U335"/>
      <c r="V335"/>
      <c r="W335"/>
      <c r="X335"/>
    </row>
    <row r="336" spans="1:24" s="29" customFormat="1" ht="27" customHeight="1">
      <c r="A336" s="53" t="s">
        <v>865</v>
      </c>
      <c r="B336" s="25" t="s">
        <v>71</v>
      </c>
      <c r="C336" s="25" t="s">
        <v>72</v>
      </c>
      <c r="D336" s="55" t="s">
        <v>160</v>
      </c>
      <c r="E336" s="56" t="s">
        <v>24</v>
      </c>
      <c r="F336" s="57"/>
      <c r="G336" s="58"/>
      <c r="H336" s="76"/>
      <c r="I336" s="60"/>
      <c r="J336" s="60"/>
      <c r="K336" s="61"/>
      <c r="L336" s="58"/>
      <c r="M336" s="54"/>
      <c r="N336" s="62"/>
      <c r="O336" s="62" t="s">
        <v>128</v>
      </c>
      <c r="P336" s="65">
        <v>5246.6</v>
      </c>
      <c r="Q336" s="64">
        <v>43696</v>
      </c>
      <c r="R336" s="26">
        <v>43696</v>
      </c>
      <c r="S336" s="65">
        <v>5246.6</v>
      </c>
      <c r="T336" s="29" t="s">
        <v>866</v>
      </c>
      <c r="U336"/>
      <c r="V336"/>
      <c r="W336"/>
      <c r="X336"/>
    </row>
    <row r="337" spans="1:24" s="29" customFormat="1" ht="27" customHeight="1">
      <c r="A337" s="53" t="s">
        <v>867</v>
      </c>
      <c r="B337" s="25" t="s">
        <v>71</v>
      </c>
      <c r="C337" s="25" t="s">
        <v>72</v>
      </c>
      <c r="D337" s="55" t="s">
        <v>160</v>
      </c>
      <c r="E337" s="56" t="s">
        <v>24</v>
      </c>
      <c r="F337" s="57"/>
      <c r="G337" s="58"/>
      <c r="H337" s="60"/>
      <c r="I337" s="60"/>
      <c r="J337" s="60"/>
      <c r="K337" s="61"/>
      <c r="L337" s="58"/>
      <c r="M337" s="54"/>
      <c r="N337" s="62"/>
      <c r="O337" s="62" t="s">
        <v>104</v>
      </c>
      <c r="P337" s="65">
        <v>326.66</v>
      </c>
      <c r="Q337" s="64">
        <v>43696</v>
      </c>
      <c r="R337" s="26">
        <v>43696</v>
      </c>
      <c r="S337" s="65">
        <v>326.66</v>
      </c>
      <c r="T337" s="27" t="s">
        <v>868</v>
      </c>
      <c r="U337"/>
      <c r="V337"/>
      <c r="W337"/>
      <c r="X337"/>
    </row>
    <row r="338" spans="1:24" s="29" customFormat="1" ht="27" customHeight="1">
      <c r="A338" s="53" t="s">
        <v>869</v>
      </c>
      <c r="B338" s="25" t="s">
        <v>71</v>
      </c>
      <c r="C338" s="25" t="s">
        <v>72</v>
      </c>
      <c r="D338" s="55" t="s">
        <v>870</v>
      </c>
      <c r="E338" s="56" t="s">
        <v>24</v>
      </c>
      <c r="F338" s="57"/>
      <c r="G338" s="58"/>
      <c r="H338" s="60"/>
      <c r="I338" s="60"/>
      <c r="J338" s="60"/>
      <c r="K338" s="61"/>
      <c r="L338" s="58"/>
      <c r="M338" s="54"/>
      <c r="N338" s="62"/>
      <c r="O338" s="62" t="s">
        <v>149</v>
      </c>
      <c r="P338" s="65">
        <v>340.26</v>
      </c>
      <c r="Q338" s="64">
        <v>43696</v>
      </c>
      <c r="R338" s="26">
        <v>43696</v>
      </c>
      <c r="S338" s="65">
        <v>340.26</v>
      </c>
      <c r="T338" s="27" t="s">
        <v>871</v>
      </c>
      <c r="U338"/>
      <c r="V338"/>
      <c r="W338"/>
      <c r="X338"/>
    </row>
    <row r="339" spans="1:24" s="29" customFormat="1" ht="27" customHeight="1">
      <c r="A339" s="53" t="s">
        <v>872</v>
      </c>
      <c r="B339" s="25" t="s">
        <v>71</v>
      </c>
      <c r="C339" s="25" t="s">
        <v>72</v>
      </c>
      <c r="D339" s="55" t="s">
        <v>127</v>
      </c>
      <c r="E339" s="56" t="s">
        <v>24</v>
      </c>
      <c r="F339" s="57"/>
      <c r="G339" s="58"/>
      <c r="H339" s="60"/>
      <c r="I339" s="60"/>
      <c r="J339" s="60"/>
      <c r="K339" s="61"/>
      <c r="L339" s="58"/>
      <c r="M339" s="54"/>
      <c r="N339" s="62"/>
      <c r="O339" s="62" t="s">
        <v>129</v>
      </c>
      <c r="P339" s="65">
        <v>2859.91</v>
      </c>
      <c r="Q339" s="64">
        <v>43696</v>
      </c>
      <c r="R339" s="26">
        <v>43696</v>
      </c>
      <c r="S339" s="65">
        <v>2859.91</v>
      </c>
      <c r="T339" s="29" t="s">
        <v>873</v>
      </c>
      <c r="U339"/>
      <c r="V339"/>
      <c r="W339"/>
      <c r="X339"/>
    </row>
    <row r="340" spans="1:24" s="29" customFormat="1" ht="27" customHeight="1">
      <c r="A340" s="53" t="s">
        <v>874</v>
      </c>
      <c r="B340" s="25" t="s">
        <v>71</v>
      </c>
      <c r="C340" s="25" t="s">
        <v>72</v>
      </c>
      <c r="D340" s="55" t="s">
        <v>127</v>
      </c>
      <c r="E340" s="56" t="s">
        <v>24</v>
      </c>
      <c r="F340" s="57"/>
      <c r="G340" s="58"/>
      <c r="H340" s="60"/>
      <c r="I340" s="60"/>
      <c r="J340" s="60"/>
      <c r="K340" s="61"/>
      <c r="L340" s="58"/>
      <c r="M340" s="54"/>
      <c r="N340" s="62"/>
      <c r="O340" s="62" t="s">
        <v>163</v>
      </c>
      <c r="P340" s="65">
        <v>712.35</v>
      </c>
      <c r="Q340" s="64">
        <v>43696</v>
      </c>
      <c r="R340" s="26">
        <v>43696</v>
      </c>
      <c r="S340" s="65">
        <v>712.35</v>
      </c>
      <c r="T340" s="27" t="s">
        <v>876</v>
      </c>
      <c r="U340"/>
      <c r="V340"/>
      <c r="W340"/>
      <c r="X340"/>
    </row>
    <row r="341" spans="1:24" s="29" customFormat="1" ht="27" customHeight="1">
      <c r="A341" s="53" t="s">
        <v>875</v>
      </c>
      <c r="B341" s="25" t="s">
        <v>71</v>
      </c>
      <c r="C341" s="25" t="s">
        <v>72</v>
      </c>
      <c r="D341" s="55" t="s">
        <v>160</v>
      </c>
      <c r="E341" s="56" t="s">
        <v>24</v>
      </c>
      <c r="F341" s="57"/>
      <c r="G341" s="58"/>
      <c r="H341" s="60"/>
      <c r="I341" s="60"/>
      <c r="J341" s="60"/>
      <c r="K341" s="61"/>
      <c r="L341" s="58"/>
      <c r="M341" s="54"/>
      <c r="N341" s="62"/>
      <c r="O341" s="62" t="s">
        <v>337</v>
      </c>
      <c r="P341" s="65">
        <v>87.5</v>
      </c>
      <c r="Q341" s="64">
        <v>43696</v>
      </c>
      <c r="R341" s="26">
        <v>43696</v>
      </c>
      <c r="S341" s="65">
        <v>87.5</v>
      </c>
      <c r="T341" s="27" t="s">
        <v>877</v>
      </c>
      <c r="U341"/>
      <c r="V341"/>
      <c r="W341"/>
      <c r="X341"/>
    </row>
    <row r="342" spans="1:20" s="29" customFormat="1" ht="27" customHeight="1">
      <c r="A342" s="53" t="s">
        <v>878</v>
      </c>
      <c r="B342" s="25" t="s">
        <v>71</v>
      </c>
      <c r="C342" s="25" t="s">
        <v>72</v>
      </c>
      <c r="D342" s="55" t="s">
        <v>95</v>
      </c>
      <c r="E342" s="56" t="s">
        <v>24</v>
      </c>
      <c r="F342" s="57"/>
      <c r="G342" s="58"/>
      <c r="H342" s="60"/>
      <c r="I342" s="60"/>
      <c r="J342" s="60"/>
      <c r="K342" s="61"/>
      <c r="L342" s="58"/>
      <c r="M342" s="54"/>
      <c r="N342" s="62"/>
      <c r="O342" s="62" t="s">
        <v>96</v>
      </c>
      <c r="P342" s="63">
        <v>551</v>
      </c>
      <c r="Q342" s="64">
        <v>43698</v>
      </c>
      <c r="R342" s="26">
        <v>43698</v>
      </c>
      <c r="S342" s="66">
        <v>551</v>
      </c>
      <c r="T342" s="27" t="s">
        <v>983</v>
      </c>
    </row>
    <row r="343" spans="1:24" s="29" customFormat="1" ht="27" customHeight="1">
      <c r="A343" s="53" t="s">
        <v>879</v>
      </c>
      <c r="B343" s="25" t="s">
        <v>71</v>
      </c>
      <c r="C343" s="25" t="s">
        <v>72</v>
      </c>
      <c r="D343" s="55" t="s">
        <v>127</v>
      </c>
      <c r="E343" s="56" t="s">
        <v>24</v>
      </c>
      <c r="F343" s="57"/>
      <c r="G343" s="58"/>
      <c r="H343" s="60"/>
      <c r="I343" s="60"/>
      <c r="J343" s="60"/>
      <c r="K343" s="61"/>
      <c r="L343" s="58"/>
      <c r="M343" s="54"/>
      <c r="N343" s="62"/>
      <c r="O343" s="62" t="s">
        <v>128</v>
      </c>
      <c r="P343" s="65">
        <v>459.19</v>
      </c>
      <c r="Q343" s="64">
        <v>43699</v>
      </c>
      <c r="R343" s="26">
        <v>43699</v>
      </c>
      <c r="S343" s="65">
        <v>459.19</v>
      </c>
      <c r="T343" s="27" t="s">
        <v>880</v>
      </c>
      <c r="U343"/>
      <c r="V343"/>
      <c r="W343"/>
      <c r="X343"/>
    </row>
    <row r="344" spans="1:24" s="29" customFormat="1" ht="27" customHeight="1">
      <c r="A344" s="53" t="s">
        <v>881</v>
      </c>
      <c r="B344" s="25" t="s">
        <v>71</v>
      </c>
      <c r="C344" s="25" t="s">
        <v>72</v>
      </c>
      <c r="D344" s="55" t="s">
        <v>362</v>
      </c>
      <c r="E344" s="56" t="s">
        <v>24</v>
      </c>
      <c r="F344" s="57"/>
      <c r="G344" s="58"/>
      <c r="H344" s="60"/>
      <c r="I344" s="60"/>
      <c r="J344" s="60"/>
      <c r="K344" s="61"/>
      <c r="L344" s="58"/>
      <c r="M344" s="54"/>
      <c r="N344" s="62"/>
      <c r="O344" s="62" t="s">
        <v>363</v>
      </c>
      <c r="P344" s="65">
        <v>885</v>
      </c>
      <c r="Q344" s="64">
        <v>43699</v>
      </c>
      <c r="R344" s="26">
        <v>43699</v>
      </c>
      <c r="S344" s="65">
        <v>885</v>
      </c>
      <c r="T344" s="27"/>
      <c r="U344"/>
      <c r="V344"/>
      <c r="W344"/>
      <c r="X344"/>
    </row>
    <row r="345" spans="1:24" s="29" customFormat="1" ht="27" customHeight="1">
      <c r="A345" s="53" t="s">
        <v>882</v>
      </c>
      <c r="B345" s="25" t="s">
        <v>71</v>
      </c>
      <c r="C345" s="25" t="s">
        <v>72</v>
      </c>
      <c r="D345" s="55" t="s">
        <v>127</v>
      </c>
      <c r="E345" s="56" t="s">
        <v>24</v>
      </c>
      <c r="F345" s="57"/>
      <c r="G345" s="58"/>
      <c r="H345" s="60"/>
      <c r="I345" s="60"/>
      <c r="J345" s="60"/>
      <c r="K345" s="61"/>
      <c r="L345" s="58"/>
      <c r="M345" s="54"/>
      <c r="N345" s="62"/>
      <c r="O345" s="62" t="s">
        <v>512</v>
      </c>
      <c r="P345" s="65">
        <v>767.52</v>
      </c>
      <c r="Q345" s="64">
        <v>43699</v>
      </c>
      <c r="R345" s="26">
        <v>43699</v>
      </c>
      <c r="S345" s="65">
        <v>767.52</v>
      </c>
      <c r="T345" s="27" t="s">
        <v>1118</v>
      </c>
      <c r="U345"/>
      <c r="V345"/>
      <c r="W345"/>
      <c r="X345"/>
    </row>
    <row r="346" spans="1:24" s="29" customFormat="1" ht="27" customHeight="1">
      <c r="A346" s="53" t="s">
        <v>883</v>
      </c>
      <c r="B346" s="25" t="s">
        <v>71</v>
      </c>
      <c r="C346" s="25" t="s">
        <v>72</v>
      </c>
      <c r="D346" s="55" t="s">
        <v>168</v>
      </c>
      <c r="E346" s="56" t="s">
        <v>24</v>
      </c>
      <c r="F346" s="57"/>
      <c r="G346" s="58"/>
      <c r="H346" s="60"/>
      <c r="I346" s="60"/>
      <c r="J346" s="60"/>
      <c r="K346" s="61"/>
      <c r="L346" s="58"/>
      <c r="M346" s="54"/>
      <c r="N346" s="62"/>
      <c r="O346" s="62" t="s">
        <v>169</v>
      </c>
      <c r="P346" s="65">
        <v>309.52</v>
      </c>
      <c r="Q346" s="64">
        <v>43699</v>
      </c>
      <c r="R346" s="26">
        <v>43699</v>
      </c>
      <c r="S346" s="65">
        <v>309.52</v>
      </c>
      <c r="T346" s="27" t="s">
        <v>884</v>
      </c>
      <c r="U346"/>
      <c r="V346"/>
      <c r="W346"/>
      <c r="X346"/>
    </row>
    <row r="347" spans="1:24" s="29" customFormat="1" ht="27" customHeight="1">
      <c r="A347" s="53" t="s">
        <v>885</v>
      </c>
      <c r="B347" s="25" t="s">
        <v>71</v>
      </c>
      <c r="C347" s="25" t="s">
        <v>72</v>
      </c>
      <c r="D347" s="55" t="s">
        <v>886</v>
      </c>
      <c r="E347" s="56" t="s">
        <v>24</v>
      </c>
      <c r="F347" s="57"/>
      <c r="G347" s="58"/>
      <c r="H347" s="60"/>
      <c r="I347" s="60"/>
      <c r="J347" s="60"/>
      <c r="K347" s="61"/>
      <c r="L347" s="58"/>
      <c r="M347" s="59"/>
      <c r="N347" s="62"/>
      <c r="O347" s="62" t="s">
        <v>309</v>
      </c>
      <c r="P347" s="63">
        <v>33000</v>
      </c>
      <c r="Q347" s="64">
        <v>43700</v>
      </c>
      <c r="R347" s="26">
        <v>44045</v>
      </c>
      <c r="S347" s="66">
        <f>2380</f>
        <v>2380</v>
      </c>
      <c r="T347" s="27" t="s">
        <v>1114</v>
      </c>
      <c r="U347"/>
      <c r="V347"/>
      <c r="W347"/>
      <c r="X347"/>
    </row>
    <row r="348" spans="1:24" s="29" customFormat="1" ht="27" customHeight="1">
      <c r="A348" s="48" t="s">
        <v>887</v>
      </c>
      <c r="B348" s="25" t="s">
        <v>71</v>
      </c>
      <c r="C348" s="25" t="s">
        <v>72</v>
      </c>
      <c r="D348" s="18" t="s">
        <v>82</v>
      </c>
      <c r="E348" s="28" t="s">
        <v>27</v>
      </c>
      <c r="F348" s="39"/>
      <c r="G348" s="40"/>
      <c r="H348" s="15"/>
      <c r="I348" s="15"/>
      <c r="J348" s="15"/>
      <c r="K348" s="6"/>
      <c r="L348" s="40"/>
      <c r="M348" s="25"/>
      <c r="N348" s="5"/>
      <c r="O348" s="5" t="s">
        <v>81</v>
      </c>
      <c r="P348" s="30"/>
      <c r="Q348" s="26">
        <v>43703</v>
      </c>
      <c r="R348" s="26">
        <v>43711</v>
      </c>
      <c r="S348" s="66">
        <v>5534.31</v>
      </c>
      <c r="T348" s="29" t="s">
        <v>1097</v>
      </c>
      <c r="U348"/>
      <c r="V348"/>
      <c r="W348"/>
      <c r="X348"/>
    </row>
    <row r="349" spans="1:24" s="29" customFormat="1" ht="27" customHeight="1">
      <c r="A349" s="48" t="s">
        <v>888</v>
      </c>
      <c r="B349" s="25" t="s">
        <v>71</v>
      </c>
      <c r="C349" s="25" t="s">
        <v>72</v>
      </c>
      <c r="D349" s="18" t="s">
        <v>82</v>
      </c>
      <c r="E349" s="28" t="s">
        <v>27</v>
      </c>
      <c r="F349" s="39"/>
      <c r="G349" s="40"/>
      <c r="H349" s="15"/>
      <c r="I349" s="15"/>
      <c r="J349" s="15"/>
      <c r="K349" s="6"/>
      <c r="L349" s="40"/>
      <c r="M349" s="25"/>
      <c r="N349" s="5"/>
      <c r="O349" s="5" t="s">
        <v>81</v>
      </c>
      <c r="P349" s="30"/>
      <c r="Q349" s="26">
        <v>43710</v>
      </c>
      <c r="R349" s="26">
        <v>43718</v>
      </c>
      <c r="S349" s="66">
        <v>5584.26</v>
      </c>
      <c r="T349" s="29" t="s">
        <v>1100</v>
      </c>
      <c r="U349"/>
      <c r="V349"/>
      <c r="W349"/>
      <c r="X349"/>
    </row>
    <row r="350" spans="1:24" s="29" customFormat="1" ht="27" customHeight="1">
      <c r="A350" s="48" t="s">
        <v>1128</v>
      </c>
      <c r="B350" s="25" t="s">
        <v>71</v>
      </c>
      <c r="C350" s="25" t="s">
        <v>72</v>
      </c>
      <c r="D350" s="18" t="s">
        <v>891</v>
      </c>
      <c r="E350" s="28" t="s">
        <v>24</v>
      </c>
      <c r="F350" s="39"/>
      <c r="G350" s="40"/>
      <c r="H350" s="15"/>
      <c r="I350" s="15"/>
      <c r="J350" s="15"/>
      <c r="K350" s="6"/>
      <c r="L350" s="40"/>
      <c r="M350" s="25"/>
      <c r="N350" s="5"/>
      <c r="O350" s="5" t="s">
        <v>892</v>
      </c>
      <c r="P350" s="30">
        <v>3838</v>
      </c>
      <c r="Q350" s="26">
        <v>43711</v>
      </c>
      <c r="R350" s="26">
        <v>43721</v>
      </c>
      <c r="S350" s="66">
        <v>1919</v>
      </c>
      <c r="T350" s="27"/>
      <c r="U350"/>
      <c r="V350"/>
      <c r="W350"/>
      <c r="X350"/>
    </row>
    <row r="351" spans="1:24" s="29" customFormat="1" ht="27" customHeight="1">
      <c r="A351" s="48" t="s">
        <v>889</v>
      </c>
      <c r="B351" s="25" t="s">
        <v>71</v>
      </c>
      <c r="C351" s="25" t="s">
        <v>72</v>
      </c>
      <c r="D351" s="18" t="s">
        <v>890</v>
      </c>
      <c r="E351" s="28" t="s">
        <v>24</v>
      </c>
      <c r="F351" s="39"/>
      <c r="G351" s="40"/>
      <c r="H351" s="15"/>
      <c r="I351" s="15"/>
      <c r="J351" s="15"/>
      <c r="K351" s="6"/>
      <c r="L351" s="40"/>
      <c r="M351" s="25"/>
      <c r="N351" s="5"/>
      <c r="O351" s="5" t="s">
        <v>305</v>
      </c>
      <c r="P351" s="30">
        <v>9200</v>
      </c>
      <c r="Q351" s="26">
        <v>43711</v>
      </c>
      <c r="R351" s="26">
        <v>43738</v>
      </c>
      <c r="S351" s="73"/>
      <c r="T351" s="27"/>
      <c r="U351"/>
      <c r="V351"/>
      <c r="W351"/>
      <c r="X351"/>
    </row>
    <row r="352" spans="1:24" s="29" customFormat="1" ht="27" customHeight="1">
      <c r="A352" s="48" t="s">
        <v>894</v>
      </c>
      <c r="B352" s="25" t="s">
        <v>71</v>
      </c>
      <c r="C352" s="25" t="s">
        <v>72</v>
      </c>
      <c r="D352" s="18" t="s">
        <v>893</v>
      </c>
      <c r="E352" s="28" t="s">
        <v>24</v>
      </c>
      <c r="F352" s="39"/>
      <c r="G352" s="40"/>
      <c r="H352" s="15"/>
      <c r="I352" s="15"/>
      <c r="J352" s="15"/>
      <c r="K352" s="6"/>
      <c r="L352" s="40"/>
      <c r="M352" s="25"/>
      <c r="N352" s="5"/>
      <c r="O352" s="5" t="s">
        <v>895</v>
      </c>
      <c r="P352" s="65">
        <v>4064.41</v>
      </c>
      <c r="Q352" s="26">
        <v>43713</v>
      </c>
      <c r="R352" s="26">
        <v>44080</v>
      </c>
      <c r="S352" s="65">
        <v>4064.41</v>
      </c>
      <c r="T352" s="27"/>
      <c r="U352"/>
      <c r="V352"/>
      <c r="W352"/>
      <c r="X352"/>
    </row>
    <row r="353" spans="1:24" s="29" customFormat="1" ht="27" customHeight="1">
      <c r="A353" s="48" t="s">
        <v>896</v>
      </c>
      <c r="B353" s="25" t="s">
        <v>71</v>
      </c>
      <c r="C353" s="25" t="s">
        <v>72</v>
      </c>
      <c r="D353" s="18" t="s">
        <v>595</v>
      </c>
      <c r="E353" s="28" t="s">
        <v>24</v>
      </c>
      <c r="F353" s="39"/>
      <c r="G353" s="40"/>
      <c r="H353" s="15"/>
      <c r="I353" s="15"/>
      <c r="J353" s="15"/>
      <c r="K353" s="6"/>
      <c r="L353" s="40"/>
      <c r="M353" s="25"/>
      <c r="N353" s="5"/>
      <c r="O353" s="5" t="s">
        <v>145</v>
      </c>
      <c r="P353" s="65">
        <v>58</v>
      </c>
      <c r="Q353" s="26">
        <v>43714</v>
      </c>
      <c r="R353" s="26">
        <v>43718</v>
      </c>
      <c r="S353" s="65">
        <v>58</v>
      </c>
      <c r="T353" s="27"/>
      <c r="U353"/>
      <c r="V353"/>
      <c r="W353"/>
      <c r="X353"/>
    </row>
    <row r="354" spans="1:24" s="29" customFormat="1" ht="27" customHeight="1">
      <c r="A354" s="48" t="s">
        <v>897</v>
      </c>
      <c r="B354" s="25" t="s">
        <v>71</v>
      </c>
      <c r="C354" s="25" t="s">
        <v>72</v>
      </c>
      <c r="D354" s="18" t="s">
        <v>82</v>
      </c>
      <c r="E354" s="28" t="s">
        <v>27</v>
      </c>
      <c r="F354" s="39"/>
      <c r="G354" s="40"/>
      <c r="H354" s="15"/>
      <c r="I354" s="15"/>
      <c r="J354" s="15"/>
      <c r="K354" s="6"/>
      <c r="L354" s="40"/>
      <c r="M354" s="25"/>
      <c r="N354" s="5"/>
      <c r="O354" s="5" t="s">
        <v>81</v>
      </c>
      <c r="P354" s="30"/>
      <c r="Q354" s="26">
        <v>43717</v>
      </c>
      <c r="R354" s="26">
        <v>43725</v>
      </c>
      <c r="S354" s="66">
        <v>6750.87</v>
      </c>
      <c r="T354" s="27" t="s">
        <v>1101</v>
      </c>
      <c r="U354"/>
      <c r="V354"/>
      <c r="W354"/>
      <c r="X354"/>
    </row>
    <row r="355" spans="1:24" s="29" customFormat="1" ht="27" customHeight="1">
      <c r="A355" s="48" t="s">
        <v>898</v>
      </c>
      <c r="B355" s="25" t="s">
        <v>71</v>
      </c>
      <c r="C355" s="25" t="s">
        <v>72</v>
      </c>
      <c r="D355" s="18" t="s">
        <v>192</v>
      </c>
      <c r="E355" s="28" t="s">
        <v>24</v>
      </c>
      <c r="F355" s="39"/>
      <c r="G355" s="40"/>
      <c r="H355" s="15"/>
      <c r="I355" s="15"/>
      <c r="J355" s="15"/>
      <c r="K355" s="6"/>
      <c r="L355" s="40"/>
      <c r="M355" s="25"/>
      <c r="N355" s="5"/>
      <c r="O355" s="5" t="s">
        <v>193</v>
      </c>
      <c r="P355" s="30">
        <v>326</v>
      </c>
      <c r="Q355" s="26">
        <v>43718</v>
      </c>
      <c r="R355" s="26">
        <v>43728</v>
      </c>
      <c r="S355" s="73"/>
      <c r="T355" s="27"/>
      <c r="U355"/>
      <c r="V355"/>
      <c r="W355"/>
      <c r="X355"/>
    </row>
    <row r="356" spans="1:24" s="29" customFormat="1" ht="27" customHeight="1">
      <c r="A356" s="48" t="s">
        <v>899</v>
      </c>
      <c r="B356" s="25" t="s">
        <v>71</v>
      </c>
      <c r="C356" s="25" t="s">
        <v>72</v>
      </c>
      <c r="D356" s="18" t="s">
        <v>226</v>
      </c>
      <c r="E356" s="28" t="s">
        <v>24</v>
      </c>
      <c r="F356" s="39"/>
      <c r="G356" s="40"/>
      <c r="H356" s="15"/>
      <c r="I356" s="15"/>
      <c r="J356" s="15"/>
      <c r="K356" s="6"/>
      <c r="L356" s="40"/>
      <c r="M356" s="25"/>
      <c r="N356" s="5"/>
      <c r="O356" s="5" t="s">
        <v>104</v>
      </c>
      <c r="P356" s="30">
        <v>1168.16</v>
      </c>
      <c r="Q356" s="26">
        <v>43718</v>
      </c>
      <c r="R356" s="26">
        <v>43726</v>
      </c>
      <c r="S356" s="73"/>
      <c r="T356" s="27"/>
      <c r="U356"/>
      <c r="V356"/>
      <c r="W356"/>
      <c r="X356"/>
    </row>
    <row r="357" spans="1:24" s="29" customFormat="1" ht="27" customHeight="1">
      <c r="A357" s="48" t="s">
        <v>901</v>
      </c>
      <c r="B357" s="25" t="s">
        <v>71</v>
      </c>
      <c r="C357" s="25" t="s">
        <v>72</v>
      </c>
      <c r="D357" s="18" t="s">
        <v>900</v>
      </c>
      <c r="E357" s="28" t="s">
        <v>24</v>
      </c>
      <c r="F357" s="39"/>
      <c r="G357" s="40"/>
      <c r="H357" s="15"/>
      <c r="I357" s="15"/>
      <c r="J357" s="15"/>
      <c r="K357" s="6"/>
      <c r="L357" s="40"/>
      <c r="M357" s="25"/>
      <c r="N357" s="5"/>
      <c r="O357" s="5" t="s">
        <v>512</v>
      </c>
      <c r="P357" s="30">
        <v>972</v>
      </c>
      <c r="Q357" s="26">
        <v>43718</v>
      </c>
      <c r="R357" s="26">
        <v>43726</v>
      </c>
      <c r="S357" s="73"/>
      <c r="T357" s="27" t="s">
        <v>981</v>
      </c>
      <c r="U357"/>
      <c r="V357"/>
      <c r="W357"/>
      <c r="X357"/>
    </row>
    <row r="358" spans="1:24" s="29" customFormat="1" ht="27" customHeight="1">
      <c r="A358" s="48" t="s">
        <v>902</v>
      </c>
      <c r="B358" s="25" t="s">
        <v>71</v>
      </c>
      <c r="C358" s="25" t="s">
        <v>72</v>
      </c>
      <c r="D358" s="18" t="s">
        <v>84</v>
      </c>
      <c r="E358" s="28" t="s">
        <v>24</v>
      </c>
      <c r="F358" s="39"/>
      <c r="G358" s="40"/>
      <c r="H358" s="15"/>
      <c r="I358" s="15"/>
      <c r="J358" s="15"/>
      <c r="K358" s="6"/>
      <c r="L358" s="40"/>
      <c r="M358" s="25"/>
      <c r="N358" s="5"/>
      <c r="O358" s="5" t="s">
        <v>128</v>
      </c>
      <c r="P358" s="30">
        <v>1070.04</v>
      </c>
      <c r="Q358" s="26">
        <v>43718</v>
      </c>
      <c r="R358" s="26">
        <v>43726</v>
      </c>
      <c r="S358" s="73"/>
      <c r="T358" s="27"/>
      <c r="U358"/>
      <c r="V358"/>
      <c r="W358"/>
      <c r="X358"/>
    </row>
    <row r="359" spans="1:24" s="29" customFormat="1" ht="27" customHeight="1">
      <c r="A359" s="48" t="s">
        <v>919</v>
      </c>
      <c r="B359" s="54" t="s">
        <v>71</v>
      </c>
      <c r="C359" s="54" t="s">
        <v>72</v>
      </c>
      <c r="D359" s="55" t="s">
        <v>914</v>
      </c>
      <c r="E359" s="56" t="s">
        <v>24</v>
      </c>
      <c r="F359" s="57"/>
      <c r="G359" s="58"/>
      <c r="H359" s="60"/>
      <c r="I359" s="60"/>
      <c r="J359" s="60"/>
      <c r="K359" s="61"/>
      <c r="L359" s="58"/>
      <c r="M359" s="54"/>
      <c r="N359" s="62"/>
      <c r="O359" s="62" t="s">
        <v>847</v>
      </c>
      <c r="P359" s="63">
        <v>28500</v>
      </c>
      <c r="Q359" s="26">
        <v>43718</v>
      </c>
      <c r="R359" s="26">
        <v>43782</v>
      </c>
      <c r="S359" s="73"/>
      <c r="U359"/>
      <c r="V359"/>
      <c r="W359"/>
      <c r="X359"/>
    </row>
    <row r="360" spans="1:24" s="29" customFormat="1" ht="27" customHeight="1">
      <c r="A360" s="48" t="s">
        <v>903</v>
      </c>
      <c r="B360" s="25" t="s">
        <v>71</v>
      </c>
      <c r="C360" s="25" t="s">
        <v>72</v>
      </c>
      <c r="D360" s="18" t="s">
        <v>402</v>
      </c>
      <c r="E360" s="28" t="s">
        <v>24</v>
      </c>
      <c r="F360" s="39"/>
      <c r="G360" s="40"/>
      <c r="H360" s="15"/>
      <c r="I360" s="15"/>
      <c r="J360" s="15"/>
      <c r="K360" s="6"/>
      <c r="L360" s="40"/>
      <c r="M360" s="25"/>
      <c r="N360" s="5"/>
      <c r="O360" s="5" t="s">
        <v>485</v>
      </c>
      <c r="P360" s="30">
        <v>1700</v>
      </c>
      <c r="Q360" s="26">
        <v>43720</v>
      </c>
      <c r="R360" s="26">
        <v>43728</v>
      </c>
      <c r="S360" s="73"/>
      <c r="T360" s="27" t="s">
        <v>1120</v>
      </c>
      <c r="U360"/>
      <c r="V360"/>
      <c r="W360"/>
      <c r="X360"/>
    </row>
    <row r="361" spans="1:24" s="29" customFormat="1" ht="27" customHeight="1">
      <c r="A361" s="48" t="s">
        <v>904</v>
      </c>
      <c r="B361" s="25" t="s">
        <v>71</v>
      </c>
      <c r="C361" s="25" t="s">
        <v>72</v>
      </c>
      <c r="D361" s="18" t="s">
        <v>905</v>
      </c>
      <c r="E361" s="28" t="s">
        <v>24</v>
      </c>
      <c r="F361" s="39"/>
      <c r="G361" s="40"/>
      <c r="H361" s="15"/>
      <c r="I361" s="15"/>
      <c r="J361" s="15"/>
      <c r="K361" s="6"/>
      <c r="L361" s="40"/>
      <c r="M361" s="25"/>
      <c r="N361" s="5"/>
      <c r="O361" s="5" t="s">
        <v>145</v>
      </c>
      <c r="P361" s="65">
        <v>46.5</v>
      </c>
      <c r="Q361" s="26">
        <v>43720</v>
      </c>
      <c r="R361" s="26">
        <v>43720</v>
      </c>
      <c r="S361" s="65">
        <v>46.5</v>
      </c>
      <c r="T361" s="27"/>
      <c r="U361"/>
      <c r="V361"/>
      <c r="W361"/>
      <c r="X361"/>
    </row>
    <row r="362" spans="1:24" s="29" customFormat="1" ht="27" customHeight="1">
      <c r="A362" s="48" t="s">
        <v>906</v>
      </c>
      <c r="B362" s="25" t="s">
        <v>71</v>
      </c>
      <c r="C362" s="25" t="s">
        <v>72</v>
      </c>
      <c r="D362" s="18" t="s">
        <v>907</v>
      </c>
      <c r="E362" s="28" t="s">
        <v>24</v>
      </c>
      <c r="F362" s="39"/>
      <c r="G362" s="40"/>
      <c r="H362" s="15"/>
      <c r="I362" s="15"/>
      <c r="J362" s="15"/>
      <c r="K362" s="6"/>
      <c r="L362" s="40"/>
      <c r="M362" s="25"/>
      <c r="N362" s="5"/>
      <c r="O362" s="5" t="s">
        <v>908</v>
      </c>
      <c r="P362" s="30">
        <v>6216</v>
      </c>
      <c r="Q362" s="26">
        <v>43721</v>
      </c>
      <c r="R362" s="26">
        <v>44045</v>
      </c>
      <c r="S362" s="73"/>
      <c r="T362" s="27"/>
      <c r="U362"/>
      <c r="V362"/>
      <c r="W362"/>
      <c r="X362"/>
    </row>
    <row r="363" spans="1:24" s="29" customFormat="1" ht="27" customHeight="1">
      <c r="A363" s="53" t="s">
        <v>909</v>
      </c>
      <c r="B363" s="25" t="s">
        <v>71</v>
      </c>
      <c r="C363" s="25" t="s">
        <v>72</v>
      </c>
      <c r="D363" s="55" t="s">
        <v>910</v>
      </c>
      <c r="E363" s="56" t="s">
        <v>24</v>
      </c>
      <c r="F363" s="57"/>
      <c r="G363" s="58"/>
      <c r="H363" s="60"/>
      <c r="I363" s="60"/>
      <c r="J363" s="60"/>
      <c r="K363" s="61"/>
      <c r="L363" s="58"/>
      <c r="M363" s="54"/>
      <c r="N363" s="62"/>
      <c r="O363" s="62" t="s">
        <v>911</v>
      </c>
      <c r="P363" s="65">
        <v>1223.5</v>
      </c>
      <c r="Q363" s="64">
        <v>43721</v>
      </c>
      <c r="R363" s="26">
        <v>43721</v>
      </c>
      <c r="S363" s="65">
        <v>1223.5</v>
      </c>
      <c r="T363" s="27"/>
      <c r="U363"/>
      <c r="V363"/>
      <c r="W363"/>
      <c r="X363"/>
    </row>
    <row r="364" spans="1:24" s="29" customFormat="1" ht="27" customHeight="1">
      <c r="A364" s="53" t="s">
        <v>912</v>
      </c>
      <c r="B364" s="54" t="s">
        <v>71</v>
      </c>
      <c r="C364" s="54" t="s">
        <v>72</v>
      </c>
      <c r="D364" s="55" t="s">
        <v>127</v>
      </c>
      <c r="E364" s="56" t="s">
        <v>24</v>
      </c>
      <c r="F364" s="57"/>
      <c r="G364" s="58"/>
      <c r="H364" s="60"/>
      <c r="I364" s="60"/>
      <c r="J364" s="60"/>
      <c r="K364" s="61"/>
      <c r="L364" s="58"/>
      <c r="M364" s="54"/>
      <c r="N364" s="62"/>
      <c r="O364" s="62" t="s">
        <v>262</v>
      </c>
      <c r="P364" s="65">
        <v>136.89</v>
      </c>
      <c r="Q364" s="64">
        <v>43721</v>
      </c>
      <c r="R364" s="26">
        <v>43721</v>
      </c>
      <c r="S364" s="65">
        <v>136.89</v>
      </c>
      <c r="T364" s="27" t="s">
        <v>913</v>
      </c>
      <c r="U364"/>
      <c r="V364"/>
      <c r="W364"/>
      <c r="X364"/>
    </row>
    <row r="365" spans="1:24" s="29" customFormat="1" ht="27" customHeight="1">
      <c r="A365" s="53" t="s">
        <v>921</v>
      </c>
      <c r="B365" s="54" t="s">
        <v>71</v>
      </c>
      <c r="C365" s="54" t="s">
        <v>72</v>
      </c>
      <c r="D365" s="55" t="s">
        <v>967</v>
      </c>
      <c r="E365" s="56" t="s">
        <v>24</v>
      </c>
      <c r="F365" s="57"/>
      <c r="G365" s="58"/>
      <c r="H365" s="60"/>
      <c r="I365" s="60"/>
      <c r="J365" s="60"/>
      <c r="K365" s="61"/>
      <c r="L365" s="58"/>
      <c r="M365" s="54"/>
      <c r="N365" s="62"/>
      <c r="O365" s="62" t="s">
        <v>368</v>
      </c>
      <c r="P365" s="63">
        <v>500</v>
      </c>
      <c r="Q365" s="64">
        <v>43724</v>
      </c>
      <c r="R365" s="26">
        <v>43765</v>
      </c>
      <c r="S365" s="73"/>
      <c r="U365"/>
      <c r="V365"/>
      <c r="W365"/>
      <c r="X365"/>
    </row>
    <row r="366" spans="1:24" s="29" customFormat="1" ht="27" customHeight="1">
      <c r="A366" s="53" t="s">
        <v>920</v>
      </c>
      <c r="B366" s="54" t="s">
        <v>71</v>
      </c>
      <c r="C366" s="54" t="s">
        <v>72</v>
      </c>
      <c r="D366" s="55" t="s">
        <v>922</v>
      </c>
      <c r="E366" s="56" t="s">
        <v>24</v>
      </c>
      <c r="F366" s="57"/>
      <c r="G366" s="58"/>
      <c r="H366" s="60"/>
      <c r="I366" s="60"/>
      <c r="J366" s="60"/>
      <c r="K366" s="61"/>
      <c r="L366" s="58"/>
      <c r="M366" s="54"/>
      <c r="N366" s="62"/>
      <c r="O366" s="62" t="s">
        <v>250</v>
      </c>
      <c r="P366" s="63">
        <v>3900</v>
      </c>
      <c r="Q366" s="26">
        <v>43724</v>
      </c>
      <c r="R366" s="26">
        <v>43728</v>
      </c>
      <c r="S366" s="73"/>
      <c r="U366"/>
      <c r="V366"/>
      <c r="W366"/>
      <c r="X366"/>
    </row>
    <row r="367" spans="1:24" s="29" customFormat="1" ht="27" customHeight="1">
      <c r="A367" s="53" t="s">
        <v>923</v>
      </c>
      <c r="B367" s="54" t="s">
        <v>71</v>
      </c>
      <c r="C367" s="54" t="s">
        <v>72</v>
      </c>
      <c r="D367" s="55" t="s">
        <v>82</v>
      </c>
      <c r="E367" s="56" t="s">
        <v>27</v>
      </c>
      <c r="F367" s="57"/>
      <c r="G367" s="58"/>
      <c r="H367" s="60"/>
      <c r="I367" s="60"/>
      <c r="J367" s="60"/>
      <c r="K367" s="61"/>
      <c r="L367" s="58"/>
      <c r="M367" s="54"/>
      <c r="N367" s="62"/>
      <c r="O367" s="62" t="s">
        <v>81</v>
      </c>
      <c r="P367" s="63"/>
      <c r="Q367" s="26">
        <v>43724</v>
      </c>
      <c r="R367" s="26">
        <v>43732</v>
      </c>
      <c r="S367" s="66">
        <v>6243.52</v>
      </c>
      <c r="T367" s="29" t="s">
        <v>1102</v>
      </c>
      <c r="U367"/>
      <c r="V367"/>
      <c r="W367"/>
      <c r="X367"/>
    </row>
    <row r="368" spans="1:24" s="29" customFormat="1" ht="27" customHeight="1">
      <c r="A368" s="86" t="s">
        <v>917</v>
      </c>
      <c r="B368" s="54" t="s">
        <v>71</v>
      </c>
      <c r="C368" s="54" t="s">
        <v>72</v>
      </c>
      <c r="D368" s="55" t="s">
        <v>915</v>
      </c>
      <c r="E368" s="62" t="s">
        <v>13</v>
      </c>
      <c r="F368" s="57"/>
      <c r="G368" s="58"/>
      <c r="H368" s="60"/>
      <c r="I368" s="60"/>
      <c r="J368" s="60" t="s">
        <v>918</v>
      </c>
      <c r="K368" s="61"/>
      <c r="L368" s="58"/>
      <c r="M368" s="54"/>
      <c r="N368" s="62"/>
      <c r="O368" s="62" t="s">
        <v>916</v>
      </c>
      <c r="P368" s="63">
        <v>44644.32</v>
      </c>
      <c r="Q368" s="26"/>
      <c r="R368" s="26"/>
      <c r="S368" s="73"/>
      <c r="U368"/>
      <c r="V368"/>
      <c r="W368"/>
      <c r="X368"/>
    </row>
    <row r="369" spans="1:24" s="29" customFormat="1" ht="27" customHeight="1">
      <c r="A369" s="86" t="s">
        <v>917</v>
      </c>
      <c r="B369" s="54" t="s">
        <v>71</v>
      </c>
      <c r="C369" s="54" t="s">
        <v>72</v>
      </c>
      <c r="D369" s="55" t="s">
        <v>915</v>
      </c>
      <c r="E369" s="62" t="s">
        <v>13</v>
      </c>
      <c r="F369" s="57"/>
      <c r="G369" s="58"/>
      <c r="H369" s="60"/>
      <c r="I369" s="60"/>
      <c r="J369" s="62" t="s">
        <v>916</v>
      </c>
      <c r="K369" s="61"/>
      <c r="L369" s="58"/>
      <c r="M369" s="54"/>
      <c r="N369" s="62"/>
      <c r="O369" s="62" t="s">
        <v>916</v>
      </c>
      <c r="P369" s="63">
        <v>44644.32</v>
      </c>
      <c r="Q369" s="26"/>
      <c r="R369" s="26"/>
      <c r="S369" s="73"/>
      <c r="U369"/>
      <c r="V369"/>
      <c r="W369"/>
      <c r="X369"/>
    </row>
    <row r="370" spans="1:24" s="29" customFormat="1" ht="27" customHeight="1">
      <c r="A370" s="53" t="s">
        <v>925</v>
      </c>
      <c r="B370" s="54" t="s">
        <v>71</v>
      </c>
      <c r="C370" s="54" t="s">
        <v>72</v>
      </c>
      <c r="D370" s="55" t="s">
        <v>127</v>
      </c>
      <c r="E370" s="56" t="s">
        <v>24</v>
      </c>
      <c r="F370" s="57"/>
      <c r="G370" s="58"/>
      <c r="H370" s="60"/>
      <c r="I370" s="60"/>
      <c r="J370" s="60"/>
      <c r="K370" s="61"/>
      <c r="L370" s="58"/>
      <c r="M370" s="54"/>
      <c r="N370" s="62"/>
      <c r="O370" s="62" t="s">
        <v>512</v>
      </c>
      <c r="P370" s="65">
        <v>1352.2</v>
      </c>
      <c r="Q370" s="26">
        <v>43725</v>
      </c>
      <c r="R370" s="26">
        <v>43725</v>
      </c>
      <c r="S370" s="65">
        <v>1352.2</v>
      </c>
      <c r="T370" s="29" t="s">
        <v>924</v>
      </c>
      <c r="U370"/>
      <c r="V370"/>
      <c r="W370"/>
      <c r="X370"/>
    </row>
    <row r="371" spans="1:24" s="29" customFormat="1" ht="27" customHeight="1">
      <c r="A371" s="53" t="s">
        <v>926</v>
      </c>
      <c r="B371" s="54" t="s">
        <v>71</v>
      </c>
      <c r="C371" s="54" t="s">
        <v>72</v>
      </c>
      <c r="D371" s="55" t="s">
        <v>160</v>
      </c>
      <c r="E371" s="56" t="s">
        <v>24</v>
      </c>
      <c r="F371" s="57"/>
      <c r="G371" s="58"/>
      <c r="H371" s="60"/>
      <c r="I371" s="60"/>
      <c r="J371" s="60"/>
      <c r="K371" s="61"/>
      <c r="L371" s="58"/>
      <c r="M371" s="54"/>
      <c r="N371" s="62"/>
      <c r="O371" s="62" t="s">
        <v>512</v>
      </c>
      <c r="P371" s="65">
        <v>1605.89</v>
      </c>
      <c r="Q371" s="26">
        <v>43725</v>
      </c>
      <c r="R371" s="26">
        <v>43725</v>
      </c>
      <c r="S371" s="65">
        <v>1605.89</v>
      </c>
      <c r="T371" s="27" t="s">
        <v>927</v>
      </c>
      <c r="U371"/>
      <c r="V371"/>
      <c r="W371"/>
      <c r="X371"/>
    </row>
    <row r="372" spans="1:24" s="29" customFormat="1" ht="27" customHeight="1">
      <c r="A372" s="53" t="s">
        <v>931</v>
      </c>
      <c r="B372" s="54" t="s">
        <v>71</v>
      </c>
      <c r="C372" s="54" t="s">
        <v>72</v>
      </c>
      <c r="D372" s="55" t="s">
        <v>1129</v>
      </c>
      <c r="E372" s="56" t="s">
        <v>24</v>
      </c>
      <c r="F372" s="57"/>
      <c r="G372" s="58"/>
      <c r="H372" s="60"/>
      <c r="I372" s="60"/>
      <c r="J372" s="60"/>
      <c r="K372" s="61"/>
      <c r="L372" s="58"/>
      <c r="M372" s="54"/>
      <c r="N372" s="62"/>
      <c r="O372" s="62" t="s">
        <v>932</v>
      </c>
      <c r="P372" s="65">
        <v>849.45</v>
      </c>
      <c r="Q372" s="26">
        <v>43726</v>
      </c>
      <c r="R372" s="26">
        <v>43726</v>
      </c>
      <c r="S372" s="65">
        <v>849.45</v>
      </c>
      <c r="U372"/>
      <c r="V372"/>
      <c r="W372"/>
      <c r="X372"/>
    </row>
    <row r="373" spans="1:24" s="29" customFormat="1" ht="27" customHeight="1">
      <c r="A373" s="48" t="s">
        <v>936</v>
      </c>
      <c r="B373" s="25" t="s">
        <v>71</v>
      </c>
      <c r="C373" s="25" t="s">
        <v>72</v>
      </c>
      <c r="D373" s="18" t="s">
        <v>934</v>
      </c>
      <c r="E373" s="56" t="s">
        <v>24</v>
      </c>
      <c r="F373" s="39"/>
      <c r="G373" s="40"/>
      <c r="H373" s="15"/>
      <c r="I373" s="15"/>
      <c r="J373" s="15"/>
      <c r="K373" s="6"/>
      <c r="L373" s="40"/>
      <c r="M373" s="25"/>
      <c r="N373" s="5"/>
      <c r="O373" s="5" t="s">
        <v>341</v>
      </c>
      <c r="P373" s="30">
        <v>1000</v>
      </c>
      <c r="Q373" s="26">
        <v>43727</v>
      </c>
      <c r="R373" s="26">
        <v>44093</v>
      </c>
      <c r="S373" s="73"/>
      <c r="U373"/>
      <c r="V373"/>
      <c r="W373"/>
      <c r="X373"/>
    </row>
    <row r="374" spans="1:24" s="29" customFormat="1" ht="27" customHeight="1">
      <c r="A374" s="53" t="s">
        <v>935</v>
      </c>
      <c r="B374" s="54" t="s">
        <v>71</v>
      </c>
      <c r="C374" s="54" t="s">
        <v>72</v>
      </c>
      <c r="D374" s="55" t="s">
        <v>933</v>
      </c>
      <c r="E374" s="56" t="s">
        <v>24</v>
      </c>
      <c r="F374" s="57"/>
      <c r="G374" s="58"/>
      <c r="H374" s="60"/>
      <c r="I374" s="60"/>
      <c r="J374" s="60"/>
      <c r="K374" s="61"/>
      <c r="L374" s="58"/>
      <c r="M374" s="54"/>
      <c r="N374" s="62"/>
      <c r="O374" s="62" t="s">
        <v>520</v>
      </c>
      <c r="P374" s="63">
        <v>4000</v>
      </c>
      <c r="Q374" s="26">
        <v>43727</v>
      </c>
      <c r="R374" s="26">
        <v>43829</v>
      </c>
      <c r="S374" s="73"/>
      <c r="U374"/>
      <c r="V374"/>
      <c r="W374"/>
      <c r="X374"/>
    </row>
    <row r="375" spans="1:24" s="29" customFormat="1" ht="27" customHeight="1">
      <c r="A375" s="48" t="s">
        <v>937</v>
      </c>
      <c r="B375" s="25" t="s">
        <v>71</v>
      </c>
      <c r="C375" s="25" t="s">
        <v>72</v>
      </c>
      <c r="D375" s="18" t="s">
        <v>228</v>
      </c>
      <c r="E375" s="56" t="s">
        <v>24</v>
      </c>
      <c r="F375" s="39"/>
      <c r="G375" s="40"/>
      <c r="H375" s="15"/>
      <c r="I375" s="15"/>
      <c r="J375" s="15"/>
      <c r="K375" s="6"/>
      <c r="L375" s="40"/>
      <c r="M375" s="25"/>
      <c r="N375" s="5"/>
      <c r="O375" s="15" t="s">
        <v>137</v>
      </c>
      <c r="P375" s="30">
        <v>590</v>
      </c>
      <c r="Q375" s="26">
        <v>43728</v>
      </c>
      <c r="R375" s="26">
        <v>43733</v>
      </c>
      <c r="S375" s="73"/>
      <c r="U375"/>
      <c r="V375"/>
      <c r="W375"/>
      <c r="X375"/>
    </row>
    <row r="376" spans="1:24" s="29" customFormat="1" ht="27" customHeight="1">
      <c r="A376" s="48" t="s">
        <v>938</v>
      </c>
      <c r="B376" s="25" t="s">
        <v>71</v>
      </c>
      <c r="C376" s="25" t="s">
        <v>72</v>
      </c>
      <c r="D376" s="18" t="s">
        <v>84</v>
      </c>
      <c r="E376" s="56" t="s">
        <v>24</v>
      </c>
      <c r="F376" s="39"/>
      <c r="G376" s="40"/>
      <c r="H376" s="15"/>
      <c r="I376" s="15"/>
      <c r="J376" s="15"/>
      <c r="K376" s="6"/>
      <c r="L376" s="40"/>
      <c r="M376" s="25"/>
      <c r="N376" s="5"/>
      <c r="O376" s="5" t="s">
        <v>512</v>
      </c>
      <c r="P376" s="30">
        <v>1438.4</v>
      </c>
      <c r="Q376" s="26">
        <v>43728</v>
      </c>
      <c r="R376" s="26">
        <v>43733</v>
      </c>
      <c r="S376" s="73"/>
      <c r="T376" s="29" t="s">
        <v>1119</v>
      </c>
      <c r="U376"/>
      <c r="V376"/>
      <c r="W376"/>
      <c r="X376"/>
    </row>
    <row r="377" spans="1:24" s="29" customFormat="1" ht="27" customHeight="1">
      <c r="A377" s="53" t="s">
        <v>939</v>
      </c>
      <c r="B377" s="54" t="s">
        <v>71</v>
      </c>
      <c r="C377" s="54" t="s">
        <v>72</v>
      </c>
      <c r="D377" s="55" t="s">
        <v>77</v>
      </c>
      <c r="E377" s="56" t="s">
        <v>24</v>
      </c>
      <c r="F377" s="57"/>
      <c r="G377" s="58"/>
      <c r="H377" s="60"/>
      <c r="I377" s="60"/>
      <c r="J377" s="60"/>
      <c r="K377" s="61"/>
      <c r="L377" s="58"/>
      <c r="M377" s="54"/>
      <c r="N377" s="62"/>
      <c r="O377" s="62" t="s">
        <v>78</v>
      </c>
      <c r="P377" s="65">
        <v>605.39</v>
      </c>
      <c r="Q377" s="26">
        <v>43728</v>
      </c>
      <c r="R377" s="26">
        <v>43728</v>
      </c>
      <c r="S377" s="65">
        <v>605.39</v>
      </c>
      <c r="T377" s="29" t="s">
        <v>940</v>
      </c>
      <c r="U377"/>
      <c r="V377"/>
      <c r="W377"/>
      <c r="X377"/>
    </row>
    <row r="378" spans="1:24" s="29" customFormat="1" ht="27" customHeight="1">
      <c r="A378" s="53" t="s">
        <v>941</v>
      </c>
      <c r="B378" s="54" t="s">
        <v>71</v>
      </c>
      <c r="C378" s="54" t="s">
        <v>72</v>
      </c>
      <c r="D378" s="55" t="s">
        <v>95</v>
      </c>
      <c r="E378" s="56" t="s">
        <v>24</v>
      </c>
      <c r="F378" s="57"/>
      <c r="G378" s="58"/>
      <c r="H378" s="60"/>
      <c r="I378" s="60"/>
      <c r="J378" s="60"/>
      <c r="K378" s="61"/>
      <c r="L378" s="58"/>
      <c r="M378" s="54"/>
      <c r="N378" s="62"/>
      <c r="O378" s="62" t="s">
        <v>96</v>
      </c>
      <c r="P378" s="63">
        <v>463.6</v>
      </c>
      <c r="Q378" s="26">
        <v>43728</v>
      </c>
      <c r="R378" s="26">
        <v>43728</v>
      </c>
      <c r="S378" s="73"/>
      <c r="T378" s="27" t="s">
        <v>942</v>
      </c>
      <c r="U378"/>
      <c r="V378"/>
      <c r="W378"/>
      <c r="X378"/>
    </row>
    <row r="379" spans="1:24" s="29" customFormat="1" ht="27" customHeight="1">
      <c r="A379" s="53" t="s">
        <v>943</v>
      </c>
      <c r="B379" s="54" t="s">
        <v>71</v>
      </c>
      <c r="C379" s="54" t="s">
        <v>72</v>
      </c>
      <c r="D379" s="55" t="s">
        <v>160</v>
      </c>
      <c r="E379" s="56" t="s">
        <v>24</v>
      </c>
      <c r="F379" s="57"/>
      <c r="G379" s="58"/>
      <c r="H379" s="60"/>
      <c r="I379" s="60"/>
      <c r="J379" s="60"/>
      <c r="K379" s="61"/>
      <c r="L379" s="58"/>
      <c r="M379" s="54"/>
      <c r="N379" s="62"/>
      <c r="O379" s="62" t="s">
        <v>337</v>
      </c>
      <c r="P379" s="65">
        <v>169.27</v>
      </c>
      <c r="Q379" s="26">
        <v>43731</v>
      </c>
      <c r="R379" s="26">
        <v>43731</v>
      </c>
      <c r="S379" s="65">
        <v>169.27</v>
      </c>
      <c r="T379" s="27" t="s">
        <v>944</v>
      </c>
      <c r="U379"/>
      <c r="V379"/>
      <c r="W379"/>
      <c r="X379"/>
    </row>
    <row r="380" spans="1:24" s="29" customFormat="1" ht="27" customHeight="1">
      <c r="A380" s="53" t="s">
        <v>945</v>
      </c>
      <c r="B380" s="54" t="s">
        <v>71</v>
      </c>
      <c r="C380" s="54" t="s">
        <v>72</v>
      </c>
      <c r="D380" s="55" t="s">
        <v>82</v>
      </c>
      <c r="E380" s="56" t="s">
        <v>27</v>
      </c>
      <c r="F380" s="57"/>
      <c r="G380" s="58"/>
      <c r="H380" s="60"/>
      <c r="I380" s="60"/>
      <c r="J380" s="60"/>
      <c r="K380" s="61"/>
      <c r="L380" s="58"/>
      <c r="M380" s="54"/>
      <c r="N380" s="62"/>
      <c r="O380" s="62" t="s">
        <v>81</v>
      </c>
      <c r="P380" s="63"/>
      <c r="Q380" s="26">
        <v>43731</v>
      </c>
      <c r="R380" s="26">
        <v>43739</v>
      </c>
      <c r="S380" s="66">
        <v>7321.73</v>
      </c>
      <c r="T380" s="29" t="s">
        <v>1104</v>
      </c>
      <c r="U380"/>
      <c r="V380"/>
      <c r="W380"/>
      <c r="X380"/>
    </row>
    <row r="381" spans="1:24" s="29" customFormat="1" ht="27" customHeight="1">
      <c r="A381" s="53" t="s">
        <v>946</v>
      </c>
      <c r="B381" s="54" t="s">
        <v>71</v>
      </c>
      <c r="C381" s="54" t="s">
        <v>72</v>
      </c>
      <c r="D381" s="55" t="s">
        <v>127</v>
      </c>
      <c r="E381" s="56" t="s">
        <v>24</v>
      </c>
      <c r="F381" s="57"/>
      <c r="G381" s="58"/>
      <c r="H381" s="60"/>
      <c r="I381" s="60"/>
      <c r="J381" s="60"/>
      <c r="K381" s="61"/>
      <c r="L381" s="58"/>
      <c r="M381" s="54"/>
      <c r="N381" s="62"/>
      <c r="O381" s="62" t="s">
        <v>129</v>
      </c>
      <c r="P381" s="65">
        <v>3539.63</v>
      </c>
      <c r="Q381" s="64">
        <v>43732</v>
      </c>
      <c r="R381" s="26">
        <v>43732</v>
      </c>
      <c r="S381" s="65">
        <v>3539.63</v>
      </c>
      <c r="T381" s="27" t="s">
        <v>974</v>
      </c>
      <c r="U381"/>
      <c r="V381"/>
      <c r="W381"/>
      <c r="X381"/>
    </row>
    <row r="382" spans="1:24" s="29" customFormat="1" ht="27" customHeight="1">
      <c r="A382" s="53" t="s">
        <v>947</v>
      </c>
      <c r="B382" s="54" t="s">
        <v>71</v>
      </c>
      <c r="C382" s="54" t="s">
        <v>72</v>
      </c>
      <c r="D382" s="55" t="s">
        <v>132</v>
      </c>
      <c r="E382" s="56" t="s">
        <v>24</v>
      </c>
      <c r="F382" s="57"/>
      <c r="G382" s="58"/>
      <c r="H382" s="60"/>
      <c r="I382" s="60"/>
      <c r="J382" s="60"/>
      <c r="K382" s="61"/>
      <c r="L382" s="58"/>
      <c r="M382" s="54"/>
      <c r="N382" s="62"/>
      <c r="O382" s="62" t="s">
        <v>133</v>
      </c>
      <c r="P382" s="65">
        <v>3836.8</v>
      </c>
      <c r="Q382" s="64">
        <v>43732</v>
      </c>
      <c r="R382" s="26">
        <v>43732</v>
      </c>
      <c r="S382" s="65">
        <v>3836.8</v>
      </c>
      <c r="T382" s="27" t="s">
        <v>948</v>
      </c>
      <c r="U382"/>
      <c r="V382"/>
      <c r="W382"/>
      <c r="X382"/>
    </row>
    <row r="383" spans="1:24" s="29" customFormat="1" ht="27" customHeight="1">
      <c r="A383" s="53" t="s">
        <v>949</v>
      </c>
      <c r="B383" s="54" t="s">
        <v>71</v>
      </c>
      <c r="C383" s="54" t="s">
        <v>72</v>
      </c>
      <c r="D383" s="55" t="s">
        <v>160</v>
      </c>
      <c r="E383" s="56" t="s">
        <v>24</v>
      </c>
      <c r="F383" s="57"/>
      <c r="G383" s="58"/>
      <c r="H383" s="60"/>
      <c r="I383" s="60"/>
      <c r="J383" s="60"/>
      <c r="K383" s="61"/>
      <c r="L383" s="58"/>
      <c r="M383" s="54"/>
      <c r="N383" s="62"/>
      <c r="O383" s="62" t="s">
        <v>512</v>
      </c>
      <c r="P383" s="65">
        <v>216.09</v>
      </c>
      <c r="Q383" s="64">
        <v>43732</v>
      </c>
      <c r="R383" s="26">
        <v>43732</v>
      </c>
      <c r="S383" s="65">
        <v>216.09</v>
      </c>
      <c r="T383" s="27" t="s">
        <v>950</v>
      </c>
      <c r="U383"/>
      <c r="V383"/>
      <c r="W383"/>
      <c r="X383"/>
    </row>
    <row r="384" spans="1:24" s="29" customFormat="1" ht="27" customHeight="1">
      <c r="A384" s="53" t="s">
        <v>951</v>
      </c>
      <c r="B384" s="54" t="s">
        <v>71</v>
      </c>
      <c r="C384" s="54" t="s">
        <v>72</v>
      </c>
      <c r="D384" s="55" t="s">
        <v>127</v>
      </c>
      <c r="E384" s="56" t="s">
        <v>24</v>
      </c>
      <c r="F384" s="57"/>
      <c r="G384" s="58"/>
      <c r="H384" s="60"/>
      <c r="I384" s="60"/>
      <c r="J384" s="60"/>
      <c r="K384" s="61"/>
      <c r="L384" s="58"/>
      <c r="M384" s="54"/>
      <c r="N384" s="62"/>
      <c r="O384" s="62" t="s">
        <v>128</v>
      </c>
      <c r="P384" s="65">
        <v>613.15</v>
      </c>
      <c r="Q384" s="64">
        <v>43732</v>
      </c>
      <c r="R384" s="26">
        <v>43732</v>
      </c>
      <c r="S384" s="65">
        <v>613.15</v>
      </c>
      <c r="T384" s="29" t="s">
        <v>952</v>
      </c>
      <c r="U384"/>
      <c r="V384"/>
      <c r="W384"/>
      <c r="X384"/>
    </row>
    <row r="385" spans="1:24" s="29" customFormat="1" ht="27" customHeight="1">
      <c r="A385" s="53" t="s">
        <v>953</v>
      </c>
      <c r="B385" s="54" t="s">
        <v>71</v>
      </c>
      <c r="C385" s="54" t="s">
        <v>72</v>
      </c>
      <c r="D385" s="55" t="s">
        <v>160</v>
      </c>
      <c r="E385" s="56" t="s">
        <v>24</v>
      </c>
      <c r="F385" s="57"/>
      <c r="G385" s="58"/>
      <c r="H385" s="60"/>
      <c r="I385" s="60"/>
      <c r="J385" s="60"/>
      <c r="K385" s="61"/>
      <c r="L385" s="58"/>
      <c r="M385" s="54"/>
      <c r="N385" s="62"/>
      <c r="O385" s="62" t="s">
        <v>129</v>
      </c>
      <c r="P385" s="65">
        <v>1321.91</v>
      </c>
      <c r="Q385" s="64">
        <v>43733</v>
      </c>
      <c r="R385" s="26">
        <v>43733</v>
      </c>
      <c r="S385" s="65">
        <v>1321.91</v>
      </c>
      <c r="T385" s="29" t="s">
        <v>954</v>
      </c>
      <c r="U385"/>
      <c r="V385"/>
      <c r="W385"/>
      <c r="X385"/>
    </row>
    <row r="386" spans="1:24" s="29" customFormat="1" ht="27" customHeight="1">
      <c r="A386" s="53" t="s">
        <v>955</v>
      </c>
      <c r="B386" s="54" t="s">
        <v>71</v>
      </c>
      <c r="C386" s="54" t="s">
        <v>72</v>
      </c>
      <c r="D386" s="55" t="s">
        <v>127</v>
      </c>
      <c r="E386" s="56" t="s">
        <v>24</v>
      </c>
      <c r="F386" s="57"/>
      <c r="G386" s="58"/>
      <c r="H386" s="60"/>
      <c r="I386" s="60"/>
      <c r="J386" s="60"/>
      <c r="K386" s="61"/>
      <c r="L386" s="58"/>
      <c r="M386" s="54"/>
      <c r="N386" s="62"/>
      <c r="O386" s="62" t="s">
        <v>163</v>
      </c>
      <c r="P386" s="65">
        <v>425.32</v>
      </c>
      <c r="Q386" s="64">
        <v>43733</v>
      </c>
      <c r="R386" s="26">
        <v>43733</v>
      </c>
      <c r="S386" s="65">
        <v>425.32</v>
      </c>
      <c r="T386" s="27" t="s">
        <v>956</v>
      </c>
      <c r="U386"/>
      <c r="V386"/>
      <c r="W386"/>
      <c r="X386"/>
    </row>
    <row r="387" spans="1:24" s="29" customFormat="1" ht="27" customHeight="1">
      <c r="A387" s="53" t="s">
        <v>957</v>
      </c>
      <c r="B387" s="54" t="s">
        <v>71</v>
      </c>
      <c r="C387" s="54" t="s">
        <v>72</v>
      </c>
      <c r="D387" s="55" t="s">
        <v>127</v>
      </c>
      <c r="E387" s="56" t="s">
        <v>24</v>
      </c>
      <c r="F387" s="57"/>
      <c r="G387" s="58"/>
      <c r="H387" s="60"/>
      <c r="I387" s="60"/>
      <c r="J387" s="60"/>
      <c r="K387" s="61"/>
      <c r="L387" s="58"/>
      <c r="M387" s="54"/>
      <c r="N387" s="62"/>
      <c r="O387" s="62" t="s">
        <v>647</v>
      </c>
      <c r="P387" s="65">
        <v>172</v>
      </c>
      <c r="Q387" s="64">
        <v>43733</v>
      </c>
      <c r="R387" s="26">
        <v>43733</v>
      </c>
      <c r="S387" s="65">
        <v>172</v>
      </c>
      <c r="U387"/>
      <c r="V387"/>
      <c r="W387"/>
      <c r="X387"/>
    </row>
    <row r="388" spans="1:24" s="29" customFormat="1" ht="27" customHeight="1">
      <c r="A388" s="53" t="s">
        <v>958</v>
      </c>
      <c r="B388" s="54" t="s">
        <v>71</v>
      </c>
      <c r="C388" s="54" t="s">
        <v>72</v>
      </c>
      <c r="D388" s="55" t="s">
        <v>127</v>
      </c>
      <c r="E388" s="56" t="s">
        <v>24</v>
      </c>
      <c r="F388" s="57"/>
      <c r="G388" s="58"/>
      <c r="H388" s="60"/>
      <c r="I388" s="60"/>
      <c r="J388" s="60"/>
      <c r="K388" s="61"/>
      <c r="L388" s="58"/>
      <c r="M388" s="54"/>
      <c r="N388" s="62"/>
      <c r="O388" s="62" t="s">
        <v>312</v>
      </c>
      <c r="P388" s="65">
        <v>90.16</v>
      </c>
      <c r="Q388" s="64">
        <v>43733</v>
      </c>
      <c r="R388" s="26">
        <v>43733</v>
      </c>
      <c r="S388" s="65">
        <v>90.16</v>
      </c>
      <c r="U388"/>
      <c r="V388"/>
      <c r="W388"/>
      <c r="X388"/>
    </row>
    <row r="389" spans="1:24" s="29" customFormat="1" ht="27" customHeight="1">
      <c r="A389" s="53" t="s">
        <v>960</v>
      </c>
      <c r="B389" s="54" t="s">
        <v>71</v>
      </c>
      <c r="C389" s="54" t="s">
        <v>72</v>
      </c>
      <c r="D389" s="55" t="s">
        <v>151</v>
      </c>
      <c r="E389" s="56" t="s">
        <v>24</v>
      </c>
      <c r="F389" s="57"/>
      <c r="G389" s="58"/>
      <c r="H389" s="60"/>
      <c r="I389" s="60"/>
      <c r="J389" s="60"/>
      <c r="K389" s="61"/>
      <c r="L389" s="58"/>
      <c r="M389" s="54"/>
      <c r="N389" s="62"/>
      <c r="O389" s="62" t="s">
        <v>149</v>
      </c>
      <c r="P389" s="65">
        <v>127.05</v>
      </c>
      <c r="Q389" s="64">
        <v>43733</v>
      </c>
      <c r="R389" s="26">
        <v>43733</v>
      </c>
      <c r="S389" s="65">
        <v>127.05</v>
      </c>
      <c r="T389" s="27" t="s">
        <v>959</v>
      </c>
      <c r="U389"/>
      <c r="V389"/>
      <c r="W389"/>
      <c r="X389"/>
    </row>
    <row r="390" spans="1:24" s="29" customFormat="1" ht="27" customHeight="1">
      <c r="A390" s="53" t="s">
        <v>961</v>
      </c>
      <c r="B390" s="54" t="s">
        <v>71</v>
      </c>
      <c r="C390" s="54" t="s">
        <v>72</v>
      </c>
      <c r="D390" s="55" t="s">
        <v>160</v>
      </c>
      <c r="E390" s="56" t="s">
        <v>24</v>
      </c>
      <c r="F390" s="57"/>
      <c r="G390" s="58"/>
      <c r="H390" s="60"/>
      <c r="I390" s="60"/>
      <c r="J390" s="60"/>
      <c r="K390" s="61"/>
      <c r="L390" s="58"/>
      <c r="M390" s="54"/>
      <c r="N390" s="62"/>
      <c r="O390" s="62" t="s">
        <v>128</v>
      </c>
      <c r="P390" s="65">
        <v>7105.45</v>
      </c>
      <c r="Q390" s="64">
        <v>43733</v>
      </c>
      <c r="R390" s="26">
        <v>43733</v>
      </c>
      <c r="S390" s="65">
        <v>7105.45</v>
      </c>
      <c r="T390" s="29" t="s">
        <v>962</v>
      </c>
      <c r="U390"/>
      <c r="V390"/>
      <c r="W390"/>
      <c r="X390"/>
    </row>
    <row r="391" spans="1:24" s="29" customFormat="1" ht="27" customHeight="1">
      <c r="A391" s="53" t="s">
        <v>963</v>
      </c>
      <c r="B391" s="54" t="s">
        <v>71</v>
      </c>
      <c r="C391" s="54" t="s">
        <v>72</v>
      </c>
      <c r="D391" s="55" t="s">
        <v>964</v>
      </c>
      <c r="E391" s="56" t="s">
        <v>24</v>
      </c>
      <c r="F391" s="57"/>
      <c r="G391" s="58"/>
      <c r="H391" s="60"/>
      <c r="I391" s="60"/>
      <c r="J391" s="60"/>
      <c r="K391" s="61"/>
      <c r="L391" s="58"/>
      <c r="M391" s="54"/>
      <c r="N391" s="62"/>
      <c r="O391" s="62" t="s">
        <v>169</v>
      </c>
      <c r="P391" s="65">
        <v>622.58</v>
      </c>
      <c r="Q391" s="64">
        <v>43734</v>
      </c>
      <c r="R391" s="26">
        <v>43734</v>
      </c>
      <c r="S391" s="65">
        <v>622.58</v>
      </c>
      <c r="T391" s="27" t="s">
        <v>965</v>
      </c>
      <c r="U391"/>
      <c r="V391"/>
      <c r="W391"/>
      <c r="X391"/>
    </row>
    <row r="392" spans="1:24" s="29" customFormat="1" ht="27" customHeight="1">
      <c r="A392" s="53" t="s">
        <v>966</v>
      </c>
      <c r="B392" s="54" t="s">
        <v>71</v>
      </c>
      <c r="C392" s="54" t="s">
        <v>72</v>
      </c>
      <c r="D392" s="55" t="s">
        <v>890</v>
      </c>
      <c r="E392" s="56" t="s">
        <v>24</v>
      </c>
      <c r="F392" s="57"/>
      <c r="G392" s="58"/>
      <c r="H392" s="60"/>
      <c r="I392" s="60"/>
      <c r="J392" s="60"/>
      <c r="K392" s="61"/>
      <c r="L392" s="58"/>
      <c r="M392" s="54"/>
      <c r="N392" s="62"/>
      <c r="O392" s="62" t="s">
        <v>305</v>
      </c>
      <c r="P392" s="63">
        <v>10750</v>
      </c>
      <c r="Q392" s="64">
        <v>43734</v>
      </c>
      <c r="R392" s="26">
        <v>43491</v>
      </c>
      <c r="S392" s="73"/>
      <c r="U392"/>
      <c r="V392"/>
      <c r="W392"/>
      <c r="X392"/>
    </row>
    <row r="393" spans="1:24" s="29" customFormat="1" ht="27" customHeight="1">
      <c r="A393" s="48" t="s">
        <v>968</v>
      </c>
      <c r="B393" s="25" t="s">
        <v>71</v>
      </c>
      <c r="C393" s="25" t="s">
        <v>72</v>
      </c>
      <c r="D393" s="55" t="s">
        <v>82</v>
      </c>
      <c r="E393" s="56" t="s">
        <v>27</v>
      </c>
      <c r="F393" s="57"/>
      <c r="G393" s="58"/>
      <c r="H393" s="60"/>
      <c r="I393" s="60"/>
      <c r="J393" s="60"/>
      <c r="K393" s="61"/>
      <c r="L393" s="58"/>
      <c r="M393" s="54"/>
      <c r="N393" s="62"/>
      <c r="O393" s="62" t="s">
        <v>81</v>
      </c>
      <c r="P393" s="63"/>
      <c r="Q393" s="26">
        <v>43738</v>
      </c>
      <c r="R393" s="26">
        <v>43746</v>
      </c>
      <c r="S393" s="66">
        <v>8320.39</v>
      </c>
      <c r="T393" s="29" t="s">
        <v>1105</v>
      </c>
      <c r="U393"/>
      <c r="V393"/>
      <c r="W393"/>
      <c r="X393"/>
    </row>
    <row r="394" spans="1:24" s="29" customFormat="1" ht="27" customHeight="1">
      <c r="A394" s="48"/>
      <c r="B394" s="16"/>
      <c r="C394" s="16"/>
      <c r="D394" s="18"/>
      <c r="E394" s="5"/>
      <c r="F394" s="39"/>
      <c r="G394" s="40"/>
      <c r="H394" s="15"/>
      <c r="I394" s="15"/>
      <c r="J394" s="15"/>
      <c r="K394" s="6"/>
      <c r="L394" s="40"/>
      <c r="M394" s="25"/>
      <c r="N394" s="5"/>
      <c r="O394" s="5"/>
      <c r="P394" s="46"/>
      <c r="Q394" s="26"/>
      <c r="R394" s="26"/>
      <c r="S394" s="46"/>
      <c r="U394"/>
      <c r="V394"/>
      <c r="W394"/>
      <c r="X394"/>
    </row>
    <row r="395" spans="1:24" s="29" customFormat="1" ht="27" customHeight="1">
      <c r="A395" s="48"/>
      <c r="B395" s="16"/>
      <c r="C395" s="16"/>
      <c r="D395" s="18"/>
      <c r="E395" s="5"/>
      <c r="F395" s="39"/>
      <c r="G395" s="40"/>
      <c r="H395" s="15"/>
      <c r="I395" s="15"/>
      <c r="J395" s="15"/>
      <c r="K395" s="6"/>
      <c r="L395" s="40"/>
      <c r="M395" s="25"/>
      <c r="N395" s="5"/>
      <c r="O395" s="5"/>
      <c r="P395" s="46"/>
      <c r="Q395" s="26"/>
      <c r="R395" s="26"/>
      <c r="S395" s="46"/>
      <c r="U395"/>
      <c r="V395"/>
      <c r="W395"/>
      <c r="X395"/>
    </row>
    <row r="396" spans="1:24" s="29" customFormat="1" ht="27" customHeight="1">
      <c r="A396" s="48"/>
      <c r="B396" s="16"/>
      <c r="C396" s="16"/>
      <c r="D396" s="18"/>
      <c r="E396" s="5"/>
      <c r="F396" s="39"/>
      <c r="G396" s="40"/>
      <c r="H396" s="15"/>
      <c r="I396" s="15"/>
      <c r="J396" s="15"/>
      <c r="K396" s="6"/>
      <c r="L396" s="40"/>
      <c r="M396" s="25"/>
      <c r="N396" s="5"/>
      <c r="O396" s="5"/>
      <c r="P396" s="46"/>
      <c r="Q396" s="26"/>
      <c r="R396" s="26"/>
      <c r="S396" s="46"/>
      <c r="U396"/>
      <c r="V396"/>
      <c r="W396"/>
      <c r="X396"/>
    </row>
    <row r="397" spans="1:24" s="29" customFormat="1" ht="27" customHeight="1">
      <c r="A397" s="48"/>
      <c r="B397" s="16"/>
      <c r="C397" s="16"/>
      <c r="D397" s="18"/>
      <c r="E397" s="5"/>
      <c r="F397" s="39"/>
      <c r="G397" s="40"/>
      <c r="H397" s="15"/>
      <c r="I397" s="15"/>
      <c r="J397" s="15"/>
      <c r="K397" s="6"/>
      <c r="L397" s="40"/>
      <c r="M397" s="25"/>
      <c r="N397" s="5"/>
      <c r="O397" s="5"/>
      <c r="P397" s="46"/>
      <c r="Q397" s="26"/>
      <c r="R397" s="26"/>
      <c r="S397" s="46"/>
      <c r="U397"/>
      <c r="V397"/>
      <c r="W397"/>
      <c r="X397"/>
    </row>
    <row r="398" spans="1:24" s="29" customFormat="1" ht="27" customHeight="1">
      <c r="A398" s="48"/>
      <c r="B398" s="16"/>
      <c r="C398" s="16"/>
      <c r="D398" s="18"/>
      <c r="E398" s="5"/>
      <c r="F398" s="39"/>
      <c r="G398" s="40"/>
      <c r="H398" s="15"/>
      <c r="I398" s="15"/>
      <c r="J398" s="15"/>
      <c r="K398" s="6"/>
      <c r="L398" s="40"/>
      <c r="M398" s="25"/>
      <c r="N398" s="5"/>
      <c r="O398" s="5"/>
      <c r="P398" s="46"/>
      <c r="Q398" s="26"/>
      <c r="R398" s="26"/>
      <c r="S398" s="46"/>
      <c r="U398"/>
      <c r="V398"/>
      <c r="W398"/>
      <c r="X398"/>
    </row>
    <row r="399" spans="1:24" s="29" customFormat="1" ht="27" customHeight="1">
      <c r="A399" s="48"/>
      <c r="B399" s="16"/>
      <c r="C399" s="16"/>
      <c r="D399" s="18"/>
      <c r="E399" s="5"/>
      <c r="F399" s="39"/>
      <c r="G399" s="40"/>
      <c r="H399" s="15"/>
      <c r="I399" s="15"/>
      <c r="J399" s="15"/>
      <c r="K399" s="6"/>
      <c r="L399" s="40"/>
      <c r="M399" s="25"/>
      <c r="N399" s="5"/>
      <c r="O399" s="5"/>
      <c r="P399" s="46"/>
      <c r="Q399" s="26"/>
      <c r="R399" s="26"/>
      <c r="S399" s="46"/>
      <c r="U399"/>
      <c r="V399"/>
      <c r="W399"/>
      <c r="X399"/>
    </row>
    <row r="400" spans="1:24" s="29" customFormat="1" ht="27" customHeight="1">
      <c r="A400" s="48"/>
      <c r="B400" s="16"/>
      <c r="C400" s="16"/>
      <c r="D400" s="18"/>
      <c r="E400" s="5"/>
      <c r="F400" s="39"/>
      <c r="G400" s="40"/>
      <c r="H400" s="15"/>
      <c r="I400" s="15"/>
      <c r="J400" s="15"/>
      <c r="K400" s="6"/>
      <c r="L400" s="40"/>
      <c r="M400" s="25"/>
      <c r="N400" s="5"/>
      <c r="O400" s="5"/>
      <c r="P400" s="46"/>
      <c r="Q400" s="26"/>
      <c r="R400" s="26"/>
      <c r="S400" s="46"/>
      <c r="U400"/>
      <c r="V400"/>
      <c r="W400"/>
      <c r="X400"/>
    </row>
    <row r="401" spans="1:24" s="29" customFormat="1" ht="27" customHeight="1">
      <c r="A401" s="48"/>
      <c r="B401" s="16"/>
      <c r="C401" s="16"/>
      <c r="D401" s="18"/>
      <c r="E401" s="5"/>
      <c r="F401" s="39"/>
      <c r="G401" s="40"/>
      <c r="H401" s="15"/>
      <c r="I401" s="15"/>
      <c r="J401" s="15"/>
      <c r="K401" s="6"/>
      <c r="L401" s="40"/>
      <c r="M401" s="25"/>
      <c r="N401" s="5"/>
      <c r="O401" s="5"/>
      <c r="P401" s="46"/>
      <c r="Q401" s="26"/>
      <c r="R401" s="26"/>
      <c r="S401" s="46"/>
      <c r="U401"/>
      <c r="V401"/>
      <c r="W401"/>
      <c r="X401"/>
    </row>
    <row r="402" spans="1:24" s="29" customFormat="1" ht="27" customHeight="1">
      <c r="A402" s="48"/>
      <c r="B402" s="16"/>
      <c r="C402" s="16"/>
      <c r="D402" s="18"/>
      <c r="E402" s="5"/>
      <c r="F402" s="39"/>
      <c r="G402" s="40"/>
      <c r="H402" s="15"/>
      <c r="I402" s="15"/>
      <c r="J402" s="15"/>
      <c r="K402" s="6"/>
      <c r="L402" s="40"/>
      <c r="M402" s="25"/>
      <c r="N402" s="5"/>
      <c r="O402" s="5"/>
      <c r="P402" s="46"/>
      <c r="Q402" s="26"/>
      <c r="R402" s="26"/>
      <c r="S402" s="46"/>
      <c r="U402"/>
      <c r="V402"/>
      <c r="W402"/>
      <c r="X402"/>
    </row>
    <row r="403" spans="1:24" s="29" customFormat="1" ht="27" customHeight="1">
      <c r="A403" s="48"/>
      <c r="B403" s="16"/>
      <c r="C403" s="16"/>
      <c r="D403" s="18"/>
      <c r="E403" s="5"/>
      <c r="F403" s="39"/>
      <c r="G403" s="40"/>
      <c r="H403" s="15"/>
      <c r="I403" s="15"/>
      <c r="J403" s="15"/>
      <c r="K403" s="6"/>
      <c r="L403" s="40"/>
      <c r="M403" s="25"/>
      <c r="N403" s="5"/>
      <c r="O403" s="5"/>
      <c r="P403" s="46"/>
      <c r="Q403" s="26"/>
      <c r="R403" s="26"/>
      <c r="S403" s="46"/>
      <c r="U403"/>
      <c r="V403"/>
      <c r="W403"/>
      <c r="X403"/>
    </row>
    <row r="404" spans="1:24" s="29" customFormat="1" ht="27" customHeight="1">
      <c r="A404" s="48"/>
      <c r="B404" s="16"/>
      <c r="C404" s="16"/>
      <c r="D404" s="18"/>
      <c r="E404" s="5"/>
      <c r="F404" s="39"/>
      <c r="G404" s="40"/>
      <c r="H404" s="15"/>
      <c r="I404" s="15"/>
      <c r="J404" s="15"/>
      <c r="K404" s="6"/>
      <c r="L404" s="40"/>
      <c r="M404" s="25"/>
      <c r="N404" s="5"/>
      <c r="O404" s="5"/>
      <c r="P404" s="46"/>
      <c r="Q404" s="26"/>
      <c r="R404" s="26"/>
      <c r="S404" s="46"/>
      <c r="U404"/>
      <c r="V404"/>
      <c r="W404"/>
      <c r="X404"/>
    </row>
    <row r="405" spans="1:24" s="29" customFormat="1" ht="27" customHeight="1">
      <c r="A405" s="48"/>
      <c r="B405" s="16"/>
      <c r="C405" s="16"/>
      <c r="D405" s="18"/>
      <c r="E405" s="5"/>
      <c r="F405" s="39"/>
      <c r="G405" s="40"/>
      <c r="H405" s="15"/>
      <c r="I405" s="15"/>
      <c r="J405" s="15"/>
      <c r="K405" s="6"/>
      <c r="L405" s="40"/>
      <c r="M405" s="25"/>
      <c r="N405" s="5"/>
      <c r="O405" s="5"/>
      <c r="P405" s="46"/>
      <c r="Q405" s="26"/>
      <c r="R405" s="26"/>
      <c r="S405" s="46"/>
      <c r="U405"/>
      <c r="V405"/>
      <c r="W405"/>
      <c r="X405"/>
    </row>
    <row r="406" spans="1:24" s="29" customFormat="1" ht="27" customHeight="1">
      <c r="A406" s="48"/>
      <c r="B406" s="16"/>
      <c r="C406" s="16"/>
      <c r="D406" s="18"/>
      <c r="E406" s="5"/>
      <c r="F406" s="39"/>
      <c r="G406" s="40"/>
      <c r="H406" s="15"/>
      <c r="I406" s="15"/>
      <c r="J406" s="15"/>
      <c r="K406" s="6"/>
      <c r="L406" s="40"/>
      <c r="M406" s="25"/>
      <c r="N406" s="5"/>
      <c r="O406" s="5"/>
      <c r="P406" s="46"/>
      <c r="Q406" s="26"/>
      <c r="R406" s="26"/>
      <c r="S406" s="46"/>
      <c r="U406"/>
      <c r="V406"/>
      <c r="W406"/>
      <c r="X406"/>
    </row>
    <row r="407" spans="1:24" s="29" customFormat="1" ht="27" customHeight="1">
      <c r="A407" s="48"/>
      <c r="B407" s="16"/>
      <c r="C407" s="16"/>
      <c r="D407" s="18"/>
      <c r="E407" s="5"/>
      <c r="F407" s="39"/>
      <c r="G407" s="40"/>
      <c r="H407" s="15"/>
      <c r="I407" s="15"/>
      <c r="J407" s="15"/>
      <c r="K407" s="6"/>
      <c r="L407" s="40"/>
      <c r="M407" s="25"/>
      <c r="N407" s="5"/>
      <c r="O407" s="5"/>
      <c r="P407" s="46"/>
      <c r="Q407" s="26"/>
      <c r="R407" s="26"/>
      <c r="S407" s="46"/>
      <c r="U407"/>
      <c r="V407"/>
      <c r="W407"/>
      <c r="X407"/>
    </row>
    <row r="408" spans="1:24" s="29" customFormat="1" ht="27" customHeight="1">
      <c r="A408" s="48"/>
      <c r="B408" s="16"/>
      <c r="C408" s="16"/>
      <c r="D408" s="18"/>
      <c r="E408" s="5"/>
      <c r="F408" s="39"/>
      <c r="G408" s="40"/>
      <c r="H408" s="15"/>
      <c r="I408" s="15"/>
      <c r="J408" s="15"/>
      <c r="K408" s="6"/>
      <c r="L408" s="40"/>
      <c r="M408" s="25"/>
      <c r="N408" s="5"/>
      <c r="O408" s="5"/>
      <c r="P408" s="46"/>
      <c r="Q408" s="26"/>
      <c r="R408" s="26"/>
      <c r="S408" s="46"/>
      <c r="U408"/>
      <c r="V408"/>
      <c r="W408"/>
      <c r="X408"/>
    </row>
    <row r="409" spans="1:24" s="29" customFormat="1" ht="27" customHeight="1">
      <c r="A409" s="48"/>
      <c r="B409" s="16"/>
      <c r="C409" s="16"/>
      <c r="D409" s="18"/>
      <c r="E409" s="5"/>
      <c r="F409" s="39"/>
      <c r="G409" s="40"/>
      <c r="H409" s="15"/>
      <c r="I409" s="15"/>
      <c r="J409" s="15"/>
      <c r="K409" s="6"/>
      <c r="L409" s="40"/>
      <c r="M409" s="25"/>
      <c r="N409" s="5"/>
      <c r="O409" s="5"/>
      <c r="P409" s="46"/>
      <c r="Q409" s="26"/>
      <c r="R409" s="26"/>
      <c r="S409" s="46"/>
      <c r="U409"/>
      <c r="V409"/>
      <c r="W409"/>
      <c r="X409"/>
    </row>
    <row r="410" spans="1:24" s="29" customFormat="1" ht="27" customHeight="1">
      <c r="A410" s="48"/>
      <c r="B410" s="16"/>
      <c r="C410" s="16"/>
      <c r="D410" s="18"/>
      <c r="E410" s="5"/>
      <c r="F410" s="39"/>
      <c r="G410" s="40"/>
      <c r="H410" s="15"/>
      <c r="I410" s="15"/>
      <c r="J410" s="15"/>
      <c r="K410" s="6"/>
      <c r="L410" s="40"/>
      <c r="M410" s="25"/>
      <c r="N410" s="5"/>
      <c r="O410" s="5"/>
      <c r="P410" s="46"/>
      <c r="Q410" s="26"/>
      <c r="R410" s="26"/>
      <c r="S410" s="46"/>
      <c r="U410"/>
      <c r="V410"/>
      <c r="W410"/>
      <c r="X410"/>
    </row>
    <row r="411" spans="1:24" s="29" customFormat="1" ht="27" customHeight="1">
      <c r="A411" s="48"/>
      <c r="B411" s="16"/>
      <c r="C411" s="16"/>
      <c r="D411" s="18"/>
      <c r="E411" s="5"/>
      <c r="F411" s="39"/>
      <c r="G411" s="40"/>
      <c r="H411" s="15"/>
      <c r="I411" s="15"/>
      <c r="J411" s="15"/>
      <c r="K411" s="6"/>
      <c r="L411" s="40"/>
      <c r="M411" s="25"/>
      <c r="N411" s="5"/>
      <c r="O411" s="5"/>
      <c r="P411" s="46"/>
      <c r="Q411" s="26"/>
      <c r="R411" s="26"/>
      <c r="S411" s="46"/>
      <c r="U411"/>
      <c r="V411"/>
      <c r="W411"/>
      <c r="X411"/>
    </row>
    <row r="412" spans="1:24" s="29" customFormat="1" ht="27" customHeight="1">
      <c r="A412" s="48"/>
      <c r="B412" s="16"/>
      <c r="C412" s="16"/>
      <c r="D412" s="18"/>
      <c r="E412" s="5"/>
      <c r="F412" s="39"/>
      <c r="G412" s="40"/>
      <c r="H412" s="15"/>
      <c r="I412" s="15"/>
      <c r="J412" s="15"/>
      <c r="K412" s="6"/>
      <c r="L412" s="40"/>
      <c r="M412" s="25"/>
      <c r="N412" s="5"/>
      <c r="O412" s="5"/>
      <c r="P412" s="46"/>
      <c r="Q412" s="26"/>
      <c r="R412" s="26"/>
      <c r="S412" s="46"/>
      <c r="U412"/>
      <c r="V412"/>
      <c r="W412"/>
      <c r="X412"/>
    </row>
    <row r="413" spans="1:24" s="29" customFormat="1" ht="27" customHeight="1">
      <c r="A413" s="48"/>
      <c r="B413" s="16"/>
      <c r="C413" s="16"/>
      <c r="D413" s="18"/>
      <c r="E413" s="5"/>
      <c r="F413" s="39"/>
      <c r="G413" s="40"/>
      <c r="H413" s="15"/>
      <c r="I413" s="15"/>
      <c r="J413" s="15"/>
      <c r="K413" s="6"/>
      <c r="L413" s="40"/>
      <c r="M413" s="25"/>
      <c r="N413" s="5"/>
      <c r="O413" s="5"/>
      <c r="P413" s="46"/>
      <c r="Q413" s="26"/>
      <c r="R413" s="26"/>
      <c r="S413" s="46"/>
      <c r="U413"/>
      <c r="V413"/>
      <c r="W413"/>
      <c r="X413"/>
    </row>
    <row r="414" spans="1:24" s="29" customFormat="1" ht="27" customHeight="1">
      <c r="A414" s="48"/>
      <c r="B414" s="16"/>
      <c r="C414" s="16"/>
      <c r="D414" s="18"/>
      <c r="E414" s="5"/>
      <c r="F414" s="39"/>
      <c r="G414" s="40"/>
      <c r="H414" s="15"/>
      <c r="I414" s="15"/>
      <c r="J414" s="15"/>
      <c r="K414" s="6"/>
      <c r="L414" s="40"/>
      <c r="M414" s="25"/>
      <c r="N414" s="5"/>
      <c r="O414" s="5"/>
      <c r="P414" s="46"/>
      <c r="Q414" s="26"/>
      <c r="R414" s="26"/>
      <c r="S414" s="46"/>
      <c r="U414"/>
      <c r="V414"/>
      <c r="W414"/>
      <c r="X414"/>
    </row>
    <row r="415" spans="1:24" s="29" customFormat="1" ht="27" customHeight="1">
      <c r="A415" s="48"/>
      <c r="B415" s="16"/>
      <c r="C415" s="16"/>
      <c r="D415" s="18"/>
      <c r="E415" s="5"/>
      <c r="F415" s="39"/>
      <c r="G415" s="40"/>
      <c r="H415" s="15"/>
      <c r="I415" s="15"/>
      <c r="J415" s="15"/>
      <c r="K415" s="6"/>
      <c r="L415" s="40"/>
      <c r="M415" s="25"/>
      <c r="N415" s="5"/>
      <c r="O415" s="5"/>
      <c r="P415" s="46"/>
      <c r="Q415" s="26"/>
      <c r="R415" s="26"/>
      <c r="S415" s="46"/>
      <c r="U415"/>
      <c r="V415"/>
      <c r="W415"/>
      <c r="X415"/>
    </row>
    <row r="416" spans="1:24" s="29" customFormat="1" ht="27" customHeight="1">
      <c r="A416" s="48"/>
      <c r="B416" s="16"/>
      <c r="C416" s="16"/>
      <c r="D416" s="18"/>
      <c r="E416" s="5"/>
      <c r="F416" s="39"/>
      <c r="G416" s="40"/>
      <c r="H416" s="15"/>
      <c r="I416" s="15"/>
      <c r="J416" s="15"/>
      <c r="K416" s="6"/>
      <c r="L416" s="40"/>
      <c r="M416" s="25"/>
      <c r="N416" s="5"/>
      <c r="O416" s="5"/>
      <c r="P416" s="46"/>
      <c r="Q416" s="26"/>
      <c r="R416" s="26"/>
      <c r="S416" s="46"/>
      <c r="U416"/>
      <c r="V416"/>
      <c r="W416"/>
      <c r="X416"/>
    </row>
    <row r="417" spans="1:24" s="29" customFormat="1" ht="27" customHeight="1">
      <c r="A417" s="48"/>
      <c r="B417" s="16"/>
      <c r="C417" s="16"/>
      <c r="D417" s="18"/>
      <c r="E417" s="5"/>
      <c r="F417" s="39"/>
      <c r="G417" s="40"/>
      <c r="H417" s="15"/>
      <c r="I417" s="15"/>
      <c r="J417" s="15"/>
      <c r="K417" s="6"/>
      <c r="L417" s="40"/>
      <c r="M417" s="25"/>
      <c r="N417" s="5"/>
      <c r="O417" s="5"/>
      <c r="P417" s="46"/>
      <c r="Q417" s="26"/>
      <c r="R417" s="26"/>
      <c r="S417" s="46"/>
      <c r="U417"/>
      <c r="V417"/>
      <c r="W417"/>
      <c r="X417"/>
    </row>
    <row r="418" spans="1:24" s="29" customFormat="1" ht="27" customHeight="1">
      <c r="A418" s="48"/>
      <c r="B418" s="16"/>
      <c r="C418" s="16"/>
      <c r="D418" s="18"/>
      <c r="E418" s="5"/>
      <c r="F418" s="39"/>
      <c r="G418" s="40"/>
      <c r="H418" s="15"/>
      <c r="I418" s="15"/>
      <c r="J418" s="15"/>
      <c r="K418" s="6"/>
      <c r="L418" s="40"/>
      <c r="M418" s="25"/>
      <c r="N418" s="5"/>
      <c r="O418" s="5"/>
      <c r="P418" s="46"/>
      <c r="Q418" s="26"/>
      <c r="R418" s="26"/>
      <c r="S418" s="46"/>
      <c r="U418"/>
      <c r="V418"/>
      <c r="W418"/>
      <c r="X418"/>
    </row>
    <row r="419" spans="1:24" s="29" customFormat="1" ht="27" customHeight="1">
      <c r="A419" s="48"/>
      <c r="B419" s="16"/>
      <c r="C419" s="16"/>
      <c r="D419" s="18"/>
      <c r="E419" s="5"/>
      <c r="F419" s="39"/>
      <c r="G419" s="40"/>
      <c r="H419" s="15"/>
      <c r="I419" s="15"/>
      <c r="J419" s="15"/>
      <c r="K419" s="6"/>
      <c r="L419" s="40"/>
      <c r="M419" s="25"/>
      <c r="N419" s="5"/>
      <c r="O419" s="5"/>
      <c r="P419" s="46"/>
      <c r="Q419" s="26"/>
      <c r="R419" s="26"/>
      <c r="S419" s="46"/>
      <c r="U419"/>
      <c r="V419"/>
      <c r="W419"/>
      <c r="X419"/>
    </row>
    <row r="420" spans="1:24" s="29" customFormat="1" ht="27" customHeight="1">
      <c r="A420" s="48"/>
      <c r="B420" s="16"/>
      <c r="C420" s="16"/>
      <c r="D420" s="18"/>
      <c r="E420" s="5"/>
      <c r="F420" s="39"/>
      <c r="G420" s="40"/>
      <c r="H420" s="15"/>
      <c r="I420" s="15"/>
      <c r="J420" s="15"/>
      <c r="K420" s="6"/>
      <c r="L420" s="40"/>
      <c r="M420" s="25"/>
      <c r="N420" s="5"/>
      <c r="O420" s="5"/>
      <c r="P420" s="46"/>
      <c r="Q420" s="26"/>
      <c r="R420" s="26"/>
      <c r="S420" s="46"/>
      <c r="U420"/>
      <c r="V420"/>
      <c r="W420"/>
      <c r="X420"/>
    </row>
    <row r="421" spans="1:24" s="29" customFormat="1" ht="27" customHeight="1">
      <c r="A421" s="48"/>
      <c r="B421" s="16"/>
      <c r="C421" s="16"/>
      <c r="D421" s="18"/>
      <c r="E421" s="5"/>
      <c r="F421" s="39"/>
      <c r="G421" s="40"/>
      <c r="H421" s="15"/>
      <c r="I421" s="15"/>
      <c r="J421" s="15"/>
      <c r="K421" s="6"/>
      <c r="L421" s="40"/>
      <c r="M421" s="25"/>
      <c r="N421" s="5"/>
      <c r="O421" s="5"/>
      <c r="P421" s="46"/>
      <c r="Q421" s="26"/>
      <c r="R421" s="26"/>
      <c r="S421" s="46"/>
      <c r="U421"/>
      <c r="V421"/>
      <c r="W421"/>
      <c r="X421"/>
    </row>
    <row r="422" spans="1:24" s="29" customFormat="1" ht="27" customHeight="1">
      <c r="A422" s="48"/>
      <c r="B422" s="16"/>
      <c r="C422" s="16"/>
      <c r="D422" s="18"/>
      <c r="E422" s="5"/>
      <c r="F422" s="39"/>
      <c r="G422" s="40"/>
      <c r="H422" s="15"/>
      <c r="I422" s="15"/>
      <c r="J422" s="15"/>
      <c r="K422" s="6"/>
      <c r="L422" s="40"/>
      <c r="M422" s="25"/>
      <c r="N422" s="5"/>
      <c r="O422" s="5"/>
      <c r="P422" s="46"/>
      <c r="Q422" s="9"/>
      <c r="R422" s="26"/>
      <c r="S422" s="46"/>
      <c r="U422"/>
      <c r="V422"/>
      <c r="W422"/>
      <c r="X422"/>
    </row>
    <row r="423" spans="1:24" s="29" customFormat="1" ht="27" customHeight="1">
      <c r="A423" s="48"/>
      <c r="B423" s="16"/>
      <c r="C423" s="16"/>
      <c r="D423" s="18"/>
      <c r="E423" s="5"/>
      <c r="F423" s="39"/>
      <c r="G423" s="40"/>
      <c r="H423" s="15"/>
      <c r="I423" s="15"/>
      <c r="J423" s="15"/>
      <c r="K423" s="6"/>
      <c r="L423" s="40"/>
      <c r="M423" s="25"/>
      <c r="N423" s="5"/>
      <c r="O423" s="5"/>
      <c r="P423" s="46"/>
      <c r="Q423" s="9"/>
      <c r="R423" s="26"/>
      <c r="S423" s="46"/>
      <c r="U423"/>
      <c r="V423"/>
      <c r="W423"/>
      <c r="X423"/>
    </row>
    <row r="424" spans="1:24" s="29" customFormat="1" ht="27" customHeight="1">
      <c r="A424" s="48"/>
      <c r="B424" s="16"/>
      <c r="C424" s="16"/>
      <c r="D424" s="18"/>
      <c r="E424" s="5"/>
      <c r="F424" s="39"/>
      <c r="G424" s="40"/>
      <c r="H424" s="15"/>
      <c r="I424" s="15"/>
      <c r="J424" s="15"/>
      <c r="K424" s="6"/>
      <c r="L424" s="40"/>
      <c r="M424" s="25"/>
      <c r="N424" s="5"/>
      <c r="O424" s="5"/>
      <c r="P424" s="46"/>
      <c r="Q424" s="9"/>
      <c r="R424" s="26"/>
      <c r="S424" s="46"/>
      <c r="U424"/>
      <c r="V424"/>
      <c r="W424"/>
      <c r="X424"/>
    </row>
    <row r="425" spans="1:24" s="29" customFormat="1" ht="27" customHeight="1">
      <c r="A425" s="48"/>
      <c r="B425" s="16"/>
      <c r="C425" s="16"/>
      <c r="D425" s="18"/>
      <c r="E425" s="5"/>
      <c r="F425" s="39"/>
      <c r="G425" s="40"/>
      <c r="H425" s="15"/>
      <c r="I425" s="15"/>
      <c r="J425" s="15"/>
      <c r="K425" s="6"/>
      <c r="L425" s="40"/>
      <c r="M425" s="25"/>
      <c r="N425" s="5"/>
      <c r="O425" s="5"/>
      <c r="P425" s="46"/>
      <c r="Q425" s="9"/>
      <c r="R425" s="26"/>
      <c r="S425" s="46"/>
      <c r="U425"/>
      <c r="V425"/>
      <c r="W425"/>
      <c r="X425"/>
    </row>
    <row r="426" spans="1:24" s="29" customFormat="1" ht="27" customHeight="1">
      <c r="A426" s="48"/>
      <c r="B426" s="16"/>
      <c r="C426" s="16"/>
      <c r="D426" s="18"/>
      <c r="E426" s="5"/>
      <c r="F426" s="39"/>
      <c r="G426" s="40"/>
      <c r="H426" s="15"/>
      <c r="I426" s="15"/>
      <c r="J426" s="15"/>
      <c r="K426" s="6"/>
      <c r="L426" s="40"/>
      <c r="M426" s="25"/>
      <c r="N426" s="5"/>
      <c r="O426" s="5"/>
      <c r="P426" s="46"/>
      <c r="Q426" s="9"/>
      <c r="R426" s="26"/>
      <c r="S426" s="46"/>
      <c r="U426"/>
      <c r="V426"/>
      <c r="W426"/>
      <c r="X426"/>
    </row>
    <row r="427" spans="1:24" s="29" customFormat="1" ht="27" customHeight="1">
      <c r="A427" s="48"/>
      <c r="B427" s="16"/>
      <c r="C427" s="16"/>
      <c r="D427" s="18"/>
      <c r="E427" s="5"/>
      <c r="F427" s="39"/>
      <c r="G427" s="40"/>
      <c r="H427" s="15"/>
      <c r="I427" s="15"/>
      <c r="J427" s="15"/>
      <c r="K427" s="6"/>
      <c r="L427" s="40"/>
      <c r="M427" s="25"/>
      <c r="N427" s="5"/>
      <c r="O427" s="5"/>
      <c r="P427" s="46"/>
      <c r="Q427" s="9"/>
      <c r="R427" s="26"/>
      <c r="S427" s="46"/>
      <c r="U427"/>
      <c r="V427"/>
      <c r="W427"/>
      <c r="X427"/>
    </row>
    <row r="428" spans="1:24" s="29" customFormat="1" ht="27" customHeight="1">
      <c r="A428" s="48"/>
      <c r="B428" s="16"/>
      <c r="C428" s="16"/>
      <c r="D428" s="18"/>
      <c r="E428" s="5"/>
      <c r="F428" s="39"/>
      <c r="G428" s="40"/>
      <c r="H428" s="15"/>
      <c r="I428" s="15"/>
      <c r="J428" s="15"/>
      <c r="K428" s="6"/>
      <c r="L428" s="40"/>
      <c r="M428" s="25"/>
      <c r="N428" s="5"/>
      <c r="O428" s="5"/>
      <c r="P428" s="46"/>
      <c r="Q428" s="9"/>
      <c r="R428" s="26"/>
      <c r="S428" s="46"/>
      <c r="U428"/>
      <c r="V428"/>
      <c r="W428"/>
      <c r="X428"/>
    </row>
    <row r="429" spans="1:24" s="29" customFormat="1" ht="27" customHeight="1">
      <c r="A429" s="48"/>
      <c r="B429" s="16"/>
      <c r="C429" s="16"/>
      <c r="D429" s="18"/>
      <c r="E429" s="5"/>
      <c r="F429" s="39"/>
      <c r="G429" s="40"/>
      <c r="H429" s="15"/>
      <c r="I429" s="15"/>
      <c r="J429" s="15"/>
      <c r="K429" s="6"/>
      <c r="L429" s="40"/>
      <c r="M429" s="25"/>
      <c r="N429" s="5"/>
      <c r="O429" s="5"/>
      <c r="P429" s="46"/>
      <c r="Q429" s="9"/>
      <c r="R429" s="26"/>
      <c r="S429" s="46"/>
      <c r="U429"/>
      <c r="V429"/>
      <c r="W429"/>
      <c r="X429"/>
    </row>
    <row r="430" spans="1:24" s="29" customFormat="1" ht="27" customHeight="1">
      <c r="A430" s="48"/>
      <c r="B430" s="16"/>
      <c r="C430" s="16"/>
      <c r="D430" s="18"/>
      <c r="E430" s="5"/>
      <c r="F430" s="39"/>
      <c r="G430" s="40"/>
      <c r="H430" s="15"/>
      <c r="I430" s="15"/>
      <c r="J430" s="15"/>
      <c r="K430" s="6"/>
      <c r="L430" s="40"/>
      <c r="M430" s="25"/>
      <c r="N430" s="5"/>
      <c r="O430" s="5"/>
      <c r="P430" s="46"/>
      <c r="Q430" s="9"/>
      <c r="R430" s="26"/>
      <c r="S430" s="46"/>
      <c r="U430"/>
      <c r="V430"/>
      <c r="W430"/>
      <c r="X430"/>
    </row>
    <row r="431" spans="1:24" s="29" customFormat="1" ht="27" customHeight="1">
      <c r="A431" s="48"/>
      <c r="B431" s="16"/>
      <c r="C431" s="16"/>
      <c r="D431" s="18"/>
      <c r="E431" s="5"/>
      <c r="F431" s="39"/>
      <c r="G431" s="40"/>
      <c r="H431" s="15"/>
      <c r="I431" s="15"/>
      <c r="J431" s="15"/>
      <c r="K431" s="6"/>
      <c r="L431" s="40"/>
      <c r="M431" s="25"/>
      <c r="N431" s="5"/>
      <c r="O431" s="5"/>
      <c r="P431" s="46"/>
      <c r="Q431" s="9"/>
      <c r="R431" s="26"/>
      <c r="S431" s="46"/>
      <c r="U431"/>
      <c r="V431"/>
      <c r="W431"/>
      <c r="X431"/>
    </row>
    <row r="432" spans="1:24" s="29" customFormat="1" ht="27" customHeight="1">
      <c r="A432" s="48"/>
      <c r="B432" s="16"/>
      <c r="C432" s="16"/>
      <c r="D432" s="18"/>
      <c r="E432" s="5"/>
      <c r="F432" s="39"/>
      <c r="G432" s="40"/>
      <c r="H432" s="15"/>
      <c r="I432" s="15"/>
      <c r="J432" s="15"/>
      <c r="K432" s="6"/>
      <c r="L432" s="40"/>
      <c r="M432" s="25"/>
      <c r="N432" s="5"/>
      <c r="O432" s="5"/>
      <c r="P432" s="46"/>
      <c r="Q432" s="9"/>
      <c r="R432" s="26"/>
      <c r="S432" s="46"/>
      <c r="U432"/>
      <c r="V432"/>
      <c r="W432"/>
      <c r="X432"/>
    </row>
    <row r="433" spans="1:24" s="29" customFormat="1" ht="27" customHeight="1">
      <c r="A433" s="48"/>
      <c r="B433" s="16"/>
      <c r="C433" s="16"/>
      <c r="D433" s="18"/>
      <c r="E433" s="5"/>
      <c r="F433" s="39"/>
      <c r="G433" s="40"/>
      <c r="H433" s="15"/>
      <c r="I433" s="15"/>
      <c r="J433" s="15"/>
      <c r="K433" s="6"/>
      <c r="L433" s="40"/>
      <c r="M433" s="25"/>
      <c r="N433" s="5"/>
      <c r="O433" s="5"/>
      <c r="P433" s="46"/>
      <c r="Q433" s="9"/>
      <c r="R433" s="26"/>
      <c r="S433" s="46"/>
      <c r="U433"/>
      <c r="V433"/>
      <c r="W433"/>
      <c r="X433"/>
    </row>
    <row r="434" spans="1:24" s="29" customFormat="1" ht="27" customHeight="1">
      <c r="A434" s="48"/>
      <c r="B434" s="16"/>
      <c r="C434" s="16"/>
      <c r="D434" s="18"/>
      <c r="E434" s="5"/>
      <c r="F434" s="39"/>
      <c r="G434" s="40"/>
      <c r="H434" s="15"/>
      <c r="I434" s="15"/>
      <c r="J434" s="15"/>
      <c r="K434" s="6"/>
      <c r="L434" s="40"/>
      <c r="M434" s="25"/>
      <c r="N434" s="5"/>
      <c r="O434" s="5"/>
      <c r="P434" s="46"/>
      <c r="Q434" s="9"/>
      <c r="R434" s="26"/>
      <c r="S434" s="46"/>
      <c r="U434"/>
      <c r="V434"/>
      <c r="W434"/>
      <c r="X434"/>
    </row>
    <row r="435" spans="1:24" s="29" customFormat="1" ht="27" customHeight="1">
      <c r="A435" s="48"/>
      <c r="B435" s="16"/>
      <c r="C435" s="16"/>
      <c r="D435" s="18"/>
      <c r="E435" s="5"/>
      <c r="F435" s="39"/>
      <c r="G435" s="40"/>
      <c r="H435" s="15"/>
      <c r="I435" s="15"/>
      <c r="J435" s="15"/>
      <c r="K435" s="6"/>
      <c r="L435" s="40"/>
      <c r="M435" s="25"/>
      <c r="N435" s="5"/>
      <c r="O435" s="5"/>
      <c r="P435" s="46"/>
      <c r="Q435" s="9"/>
      <c r="R435" s="26"/>
      <c r="S435" s="46"/>
      <c r="U435"/>
      <c r="V435"/>
      <c r="W435"/>
      <c r="X435"/>
    </row>
    <row r="436" spans="1:24" s="29" customFormat="1" ht="27" customHeight="1">
      <c r="A436" s="48"/>
      <c r="B436" s="16"/>
      <c r="C436" s="16"/>
      <c r="D436" s="18"/>
      <c r="E436" s="5"/>
      <c r="F436" s="39"/>
      <c r="G436" s="40"/>
      <c r="H436" s="15"/>
      <c r="I436" s="15"/>
      <c r="J436" s="15"/>
      <c r="K436" s="6"/>
      <c r="L436" s="40"/>
      <c r="M436" s="25"/>
      <c r="N436" s="5"/>
      <c r="O436" s="5"/>
      <c r="P436" s="46"/>
      <c r="Q436" s="9"/>
      <c r="R436" s="26"/>
      <c r="S436" s="46"/>
      <c r="U436"/>
      <c r="V436"/>
      <c r="W436"/>
      <c r="X436"/>
    </row>
    <row r="437" spans="1:24" s="29" customFormat="1" ht="27" customHeight="1">
      <c r="A437" s="48"/>
      <c r="B437" s="16"/>
      <c r="C437" s="16"/>
      <c r="D437" s="18"/>
      <c r="E437" s="5"/>
      <c r="F437" s="39"/>
      <c r="G437" s="40"/>
      <c r="H437" s="15"/>
      <c r="I437" s="15"/>
      <c r="J437" s="15"/>
      <c r="K437" s="6"/>
      <c r="L437" s="40"/>
      <c r="M437" s="25"/>
      <c r="N437" s="5"/>
      <c r="O437" s="5"/>
      <c r="P437" s="46"/>
      <c r="Q437" s="9"/>
      <c r="R437" s="26"/>
      <c r="S437" s="46"/>
      <c r="U437"/>
      <c r="V437"/>
      <c r="W437"/>
      <c r="X437"/>
    </row>
    <row r="438" spans="1:24" s="29" customFormat="1" ht="27" customHeight="1">
      <c r="A438" s="48"/>
      <c r="B438" s="16"/>
      <c r="C438" s="16"/>
      <c r="D438" s="18"/>
      <c r="E438" s="5"/>
      <c r="F438" s="39"/>
      <c r="G438" s="40"/>
      <c r="H438" s="15"/>
      <c r="I438" s="15"/>
      <c r="J438" s="15"/>
      <c r="K438" s="6"/>
      <c r="L438" s="40"/>
      <c r="M438" s="25"/>
      <c r="N438" s="5"/>
      <c r="O438" s="5"/>
      <c r="P438" s="46"/>
      <c r="Q438" s="9"/>
      <c r="R438" s="26"/>
      <c r="S438" s="46"/>
      <c r="U438"/>
      <c r="V438"/>
      <c r="W438"/>
      <c r="X438"/>
    </row>
    <row r="439" spans="1:24" s="29" customFormat="1" ht="27" customHeight="1">
      <c r="A439" s="48"/>
      <c r="B439" s="16"/>
      <c r="C439" s="16"/>
      <c r="D439" s="18"/>
      <c r="E439" s="5"/>
      <c r="F439" s="39"/>
      <c r="G439" s="40"/>
      <c r="H439" s="15"/>
      <c r="I439" s="15"/>
      <c r="J439" s="15"/>
      <c r="K439" s="6"/>
      <c r="L439" s="40"/>
      <c r="M439" s="25"/>
      <c r="N439" s="5"/>
      <c r="O439" s="5"/>
      <c r="P439" s="46"/>
      <c r="Q439" s="9"/>
      <c r="R439" s="26"/>
      <c r="S439" s="46"/>
      <c r="U439"/>
      <c r="V439"/>
      <c r="W439"/>
      <c r="X439"/>
    </row>
    <row r="440" spans="1:24" s="29" customFormat="1" ht="27" customHeight="1">
      <c r="A440" s="48"/>
      <c r="B440" s="16"/>
      <c r="C440" s="16"/>
      <c r="D440" s="18"/>
      <c r="E440" s="5"/>
      <c r="F440" s="39"/>
      <c r="G440" s="40"/>
      <c r="H440" s="15"/>
      <c r="I440" s="15"/>
      <c r="J440" s="15"/>
      <c r="K440" s="6"/>
      <c r="L440" s="40"/>
      <c r="M440" s="25"/>
      <c r="N440" s="5"/>
      <c r="O440" s="5"/>
      <c r="P440" s="46"/>
      <c r="Q440" s="9"/>
      <c r="R440" s="26"/>
      <c r="S440" s="46"/>
      <c r="U440"/>
      <c r="V440"/>
      <c r="W440"/>
      <c r="X440"/>
    </row>
    <row r="441" spans="1:24" s="29" customFormat="1" ht="27" customHeight="1">
      <c r="A441" s="48"/>
      <c r="B441" s="16"/>
      <c r="C441" s="16"/>
      <c r="D441" s="18"/>
      <c r="E441" s="5"/>
      <c r="F441" s="39"/>
      <c r="G441" s="40"/>
      <c r="H441" s="15"/>
      <c r="I441" s="15"/>
      <c r="J441" s="15"/>
      <c r="K441" s="6"/>
      <c r="L441" s="40"/>
      <c r="M441" s="25"/>
      <c r="N441" s="5"/>
      <c r="O441" s="5"/>
      <c r="P441" s="46"/>
      <c r="Q441" s="9"/>
      <c r="R441" s="26"/>
      <c r="S441" s="46"/>
      <c r="U441"/>
      <c r="V441"/>
      <c r="W441"/>
      <c r="X441"/>
    </row>
    <row r="442" spans="1:24" s="29" customFormat="1" ht="27" customHeight="1">
      <c r="A442" s="48"/>
      <c r="B442" s="16"/>
      <c r="C442" s="16"/>
      <c r="D442" s="18"/>
      <c r="E442" s="5"/>
      <c r="F442" s="39"/>
      <c r="G442" s="40"/>
      <c r="H442" s="15"/>
      <c r="I442" s="15"/>
      <c r="J442" s="15"/>
      <c r="K442" s="6"/>
      <c r="L442" s="40"/>
      <c r="M442" s="25"/>
      <c r="N442" s="5"/>
      <c r="O442" s="5"/>
      <c r="P442" s="46"/>
      <c r="Q442" s="9"/>
      <c r="R442" s="26"/>
      <c r="S442" s="46"/>
      <c r="U442"/>
      <c r="V442"/>
      <c r="W442"/>
      <c r="X442"/>
    </row>
    <row r="443" spans="1:24" s="29" customFormat="1" ht="27" customHeight="1">
      <c r="A443" s="48"/>
      <c r="B443" s="16"/>
      <c r="C443" s="16"/>
      <c r="D443" s="18"/>
      <c r="E443" s="5"/>
      <c r="F443" s="39"/>
      <c r="G443" s="40"/>
      <c r="H443" s="15"/>
      <c r="I443" s="15"/>
      <c r="J443" s="15"/>
      <c r="K443" s="6"/>
      <c r="L443" s="40"/>
      <c r="M443" s="25"/>
      <c r="N443" s="5"/>
      <c r="O443" s="5"/>
      <c r="P443" s="46"/>
      <c r="Q443" s="9"/>
      <c r="R443" s="26"/>
      <c r="S443" s="46"/>
      <c r="U443"/>
      <c r="V443"/>
      <c r="W443"/>
      <c r="X443"/>
    </row>
    <row r="444" spans="1:24" s="29" customFormat="1" ht="27" customHeight="1">
      <c r="A444" s="48"/>
      <c r="B444" s="16"/>
      <c r="C444" s="16"/>
      <c r="D444" s="18"/>
      <c r="E444" s="5"/>
      <c r="F444" s="39"/>
      <c r="G444" s="40"/>
      <c r="H444" s="15"/>
      <c r="I444" s="15"/>
      <c r="J444" s="15"/>
      <c r="K444" s="6"/>
      <c r="L444" s="40"/>
      <c r="M444" s="25"/>
      <c r="N444" s="5"/>
      <c r="O444" s="5"/>
      <c r="P444" s="46"/>
      <c r="Q444" s="9"/>
      <c r="R444" s="26"/>
      <c r="S444" s="46"/>
      <c r="U444"/>
      <c r="V444"/>
      <c r="W444"/>
      <c r="X444"/>
    </row>
    <row r="445" spans="1:24" s="29" customFormat="1" ht="27" customHeight="1">
      <c r="A445" s="48"/>
      <c r="B445" s="16"/>
      <c r="C445" s="16"/>
      <c r="D445" s="18"/>
      <c r="E445" s="5"/>
      <c r="F445" s="39"/>
      <c r="G445" s="40"/>
      <c r="H445" s="15"/>
      <c r="I445" s="15"/>
      <c r="J445" s="15"/>
      <c r="K445" s="6"/>
      <c r="L445" s="40"/>
      <c r="M445" s="25"/>
      <c r="N445" s="5"/>
      <c r="O445" s="5"/>
      <c r="P445" s="46"/>
      <c r="Q445" s="9"/>
      <c r="R445" s="26"/>
      <c r="S445" s="46"/>
      <c r="U445"/>
      <c r="V445"/>
      <c r="W445"/>
      <c r="X445"/>
    </row>
    <row r="446" spans="1:24" s="29" customFormat="1" ht="27" customHeight="1">
      <c r="A446" s="48"/>
      <c r="B446" s="16"/>
      <c r="C446" s="16"/>
      <c r="D446" s="18"/>
      <c r="E446" s="5"/>
      <c r="F446" s="39"/>
      <c r="G446" s="40"/>
      <c r="H446" s="15"/>
      <c r="I446" s="15"/>
      <c r="J446" s="15"/>
      <c r="K446" s="6"/>
      <c r="L446" s="40"/>
      <c r="M446" s="25"/>
      <c r="N446" s="5"/>
      <c r="O446" s="5"/>
      <c r="P446" s="46"/>
      <c r="Q446" s="9"/>
      <c r="R446" s="26"/>
      <c r="S446" s="46"/>
      <c r="U446"/>
      <c r="V446"/>
      <c r="W446"/>
      <c r="X446"/>
    </row>
    <row r="447" spans="1:24" s="29" customFormat="1" ht="27" customHeight="1">
      <c r="A447" s="48"/>
      <c r="B447" s="16"/>
      <c r="C447" s="16"/>
      <c r="D447" s="18"/>
      <c r="E447" s="5"/>
      <c r="F447" s="39"/>
      <c r="G447" s="40"/>
      <c r="H447" s="15"/>
      <c r="I447" s="15"/>
      <c r="J447" s="15"/>
      <c r="K447" s="6"/>
      <c r="L447" s="40"/>
      <c r="M447" s="25"/>
      <c r="N447" s="5"/>
      <c r="O447" s="5"/>
      <c r="P447" s="46"/>
      <c r="Q447" s="9"/>
      <c r="R447" s="26"/>
      <c r="S447" s="46"/>
      <c r="U447"/>
      <c r="V447"/>
      <c r="W447"/>
      <c r="X447"/>
    </row>
    <row r="448" spans="1:24" s="29" customFormat="1" ht="27" customHeight="1">
      <c r="A448" s="48"/>
      <c r="B448" s="16"/>
      <c r="C448" s="16"/>
      <c r="D448" s="18"/>
      <c r="E448" s="5"/>
      <c r="F448" s="39"/>
      <c r="G448" s="40"/>
      <c r="H448" s="15"/>
      <c r="I448" s="15"/>
      <c r="J448" s="15"/>
      <c r="K448" s="6"/>
      <c r="L448" s="40"/>
      <c r="M448" s="25"/>
      <c r="N448" s="5"/>
      <c r="O448" s="5"/>
      <c r="P448" s="46"/>
      <c r="Q448" s="9"/>
      <c r="R448" s="26"/>
      <c r="S448" s="46"/>
      <c r="U448"/>
      <c r="V448"/>
      <c r="W448"/>
      <c r="X448"/>
    </row>
    <row r="449" spans="1:24" s="29" customFormat="1" ht="27" customHeight="1">
      <c r="A449" s="48"/>
      <c r="B449" s="16"/>
      <c r="C449" s="16"/>
      <c r="D449" s="18"/>
      <c r="E449" s="5"/>
      <c r="F449" s="39"/>
      <c r="G449" s="40"/>
      <c r="H449" s="15"/>
      <c r="I449" s="15"/>
      <c r="J449" s="15"/>
      <c r="K449" s="6"/>
      <c r="L449" s="40"/>
      <c r="M449" s="25"/>
      <c r="N449" s="5"/>
      <c r="O449" s="5"/>
      <c r="P449" s="46"/>
      <c r="Q449" s="9"/>
      <c r="R449" s="26"/>
      <c r="S449" s="46"/>
      <c r="U449"/>
      <c r="V449"/>
      <c r="W449"/>
      <c r="X449"/>
    </row>
    <row r="450" spans="1:24" s="29" customFormat="1" ht="27" customHeight="1">
      <c r="A450" s="48"/>
      <c r="B450" s="16"/>
      <c r="C450" s="16"/>
      <c r="D450" s="18"/>
      <c r="E450" s="5"/>
      <c r="F450" s="39"/>
      <c r="G450" s="40"/>
      <c r="H450" s="15"/>
      <c r="I450" s="15"/>
      <c r="J450" s="15"/>
      <c r="K450" s="6"/>
      <c r="L450" s="40"/>
      <c r="M450" s="25"/>
      <c r="N450" s="5"/>
      <c r="O450" s="5"/>
      <c r="P450" s="46"/>
      <c r="Q450" s="9"/>
      <c r="R450" s="26"/>
      <c r="S450" s="46"/>
      <c r="U450"/>
      <c r="V450"/>
      <c r="W450"/>
      <c r="X450"/>
    </row>
    <row r="451" spans="1:24" s="29" customFormat="1" ht="27" customHeight="1">
      <c r="A451" s="48"/>
      <c r="B451" s="16"/>
      <c r="C451" s="16"/>
      <c r="D451" s="18"/>
      <c r="E451" s="5"/>
      <c r="F451" s="39"/>
      <c r="G451" s="40"/>
      <c r="H451" s="15"/>
      <c r="I451" s="15"/>
      <c r="J451" s="15"/>
      <c r="K451" s="6"/>
      <c r="L451" s="40"/>
      <c r="M451" s="25"/>
      <c r="N451" s="5"/>
      <c r="O451" s="5"/>
      <c r="P451" s="46"/>
      <c r="Q451" s="9"/>
      <c r="R451" s="26"/>
      <c r="S451" s="46"/>
      <c r="U451"/>
      <c r="V451"/>
      <c r="W451"/>
      <c r="X451"/>
    </row>
    <row r="452" spans="1:24" s="29" customFormat="1" ht="27" customHeight="1">
      <c r="A452" s="48"/>
      <c r="B452" s="16"/>
      <c r="C452" s="16"/>
      <c r="D452" s="18"/>
      <c r="E452" s="5"/>
      <c r="F452" s="39"/>
      <c r="G452" s="40"/>
      <c r="H452" s="15"/>
      <c r="I452" s="15"/>
      <c r="J452" s="15"/>
      <c r="K452" s="6"/>
      <c r="L452" s="40"/>
      <c r="M452" s="25"/>
      <c r="N452" s="5"/>
      <c r="O452" s="5"/>
      <c r="P452" s="46"/>
      <c r="Q452" s="9"/>
      <c r="R452" s="26"/>
      <c r="S452" s="46"/>
      <c r="U452"/>
      <c r="V452"/>
      <c r="W452"/>
      <c r="X452"/>
    </row>
    <row r="453" spans="1:24" s="29" customFormat="1" ht="27" customHeight="1">
      <c r="A453" s="48"/>
      <c r="B453" s="16"/>
      <c r="C453" s="16"/>
      <c r="D453" s="18"/>
      <c r="E453" s="5"/>
      <c r="F453" s="39"/>
      <c r="G453" s="40"/>
      <c r="H453" s="15"/>
      <c r="I453" s="15"/>
      <c r="J453" s="15"/>
      <c r="K453" s="6"/>
      <c r="L453" s="40"/>
      <c r="M453" s="25"/>
      <c r="N453" s="5"/>
      <c r="O453" s="5"/>
      <c r="P453" s="46"/>
      <c r="Q453" s="9"/>
      <c r="R453" s="26"/>
      <c r="S453" s="46"/>
      <c r="U453"/>
      <c r="V453"/>
      <c r="W453"/>
      <c r="X453"/>
    </row>
    <row r="454" spans="1:24" s="29" customFormat="1" ht="27" customHeight="1">
      <c r="A454" s="48"/>
      <c r="B454" s="16"/>
      <c r="C454" s="16"/>
      <c r="D454" s="18"/>
      <c r="E454" s="5"/>
      <c r="F454" s="39"/>
      <c r="G454" s="40"/>
      <c r="H454" s="15"/>
      <c r="I454" s="15"/>
      <c r="J454" s="15"/>
      <c r="K454" s="6"/>
      <c r="L454" s="40"/>
      <c r="M454" s="25"/>
      <c r="N454" s="5"/>
      <c r="O454" s="5"/>
      <c r="P454" s="46"/>
      <c r="Q454" s="9"/>
      <c r="R454" s="26"/>
      <c r="S454" s="46"/>
      <c r="U454"/>
      <c r="V454"/>
      <c r="W454"/>
      <c r="X454"/>
    </row>
    <row r="455" spans="1:24" s="29" customFormat="1" ht="27" customHeight="1">
      <c r="A455" s="48"/>
      <c r="B455" s="16"/>
      <c r="C455" s="16"/>
      <c r="D455" s="18"/>
      <c r="E455" s="5"/>
      <c r="F455" s="39"/>
      <c r="G455" s="40"/>
      <c r="H455" s="15"/>
      <c r="I455" s="15"/>
      <c r="J455" s="15"/>
      <c r="K455" s="6"/>
      <c r="L455" s="40"/>
      <c r="M455" s="25"/>
      <c r="N455" s="5"/>
      <c r="O455" s="5"/>
      <c r="P455" s="46"/>
      <c r="Q455" s="9"/>
      <c r="R455" s="26"/>
      <c r="S455" s="46"/>
      <c r="U455"/>
      <c r="V455"/>
      <c r="W455"/>
      <c r="X455"/>
    </row>
    <row r="456" spans="1:24" s="29" customFormat="1" ht="27" customHeight="1">
      <c r="A456" s="48"/>
      <c r="B456" s="16"/>
      <c r="C456" s="16"/>
      <c r="D456" s="18"/>
      <c r="E456" s="5"/>
      <c r="F456" s="39"/>
      <c r="G456" s="40"/>
      <c r="H456" s="15"/>
      <c r="I456" s="15"/>
      <c r="J456" s="15"/>
      <c r="K456" s="6"/>
      <c r="L456" s="40"/>
      <c r="M456" s="25"/>
      <c r="N456" s="5"/>
      <c r="O456" s="5"/>
      <c r="P456" s="46"/>
      <c r="Q456" s="9"/>
      <c r="R456" s="26"/>
      <c r="S456" s="46"/>
      <c r="U456"/>
      <c r="V456"/>
      <c r="W456"/>
      <c r="X456"/>
    </row>
    <row r="457" spans="1:24" s="29" customFormat="1" ht="27" customHeight="1">
      <c r="A457" s="48"/>
      <c r="B457" s="16"/>
      <c r="C457" s="16"/>
      <c r="D457" s="18"/>
      <c r="E457" s="5"/>
      <c r="F457" s="39"/>
      <c r="G457" s="40"/>
      <c r="H457" s="15"/>
      <c r="I457" s="15"/>
      <c r="J457" s="15"/>
      <c r="K457" s="6"/>
      <c r="L457" s="40"/>
      <c r="M457" s="25"/>
      <c r="N457" s="5"/>
      <c r="O457" s="5"/>
      <c r="P457" s="46"/>
      <c r="Q457" s="9"/>
      <c r="R457" s="26"/>
      <c r="S457" s="46"/>
      <c r="U457"/>
      <c r="V457"/>
      <c r="W457"/>
      <c r="X457"/>
    </row>
    <row r="458" spans="1:24" s="29" customFormat="1" ht="27" customHeight="1">
      <c r="A458" s="48"/>
      <c r="B458" s="16"/>
      <c r="C458" s="16"/>
      <c r="D458" s="18"/>
      <c r="E458" s="5"/>
      <c r="F458" s="39"/>
      <c r="G458" s="40"/>
      <c r="H458" s="15"/>
      <c r="I458" s="15"/>
      <c r="J458" s="15"/>
      <c r="K458" s="6"/>
      <c r="L458" s="40"/>
      <c r="M458" s="25"/>
      <c r="N458" s="5"/>
      <c r="O458" s="5"/>
      <c r="P458" s="46"/>
      <c r="Q458" s="9"/>
      <c r="R458" s="26"/>
      <c r="S458" s="46"/>
      <c r="U458"/>
      <c r="V458"/>
      <c r="W458"/>
      <c r="X458"/>
    </row>
    <row r="459" spans="1:24" s="29" customFormat="1" ht="27" customHeight="1">
      <c r="A459" s="48"/>
      <c r="B459" s="16"/>
      <c r="C459" s="16"/>
      <c r="D459" s="18"/>
      <c r="E459" s="5"/>
      <c r="F459" s="39"/>
      <c r="G459" s="40"/>
      <c r="H459" s="15"/>
      <c r="I459" s="15"/>
      <c r="J459" s="15"/>
      <c r="K459" s="6"/>
      <c r="L459" s="40"/>
      <c r="M459" s="25"/>
      <c r="N459" s="5"/>
      <c r="O459" s="5"/>
      <c r="P459" s="46"/>
      <c r="Q459" s="9"/>
      <c r="R459" s="26"/>
      <c r="S459" s="46"/>
      <c r="U459"/>
      <c r="V459"/>
      <c r="W459"/>
      <c r="X459"/>
    </row>
    <row r="460" spans="1:24" s="29" customFormat="1" ht="27" customHeight="1">
      <c r="A460" s="48"/>
      <c r="B460" s="16"/>
      <c r="C460" s="16"/>
      <c r="D460" s="18"/>
      <c r="E460" s="5"/>
      <c r="F460" s="39"/>
      <c r="G460" s="40"/>
      <c r="H460" s="15"/>
      <c r="I460" s="15"/>
      <c r="J460" s="15"/>
      <c r="K460" s="6"/>
      <c r="L460" s="40"/>
      <c r="M460" s="25"/>
      <c r="N460" s="5"/>
      <c r="O460" s="5"/>
      <c r="P460" s="46"/>
      <c r="Q460" s="9"/>
      <c r="R460" s="26"/>
      <c r="S460" s="46"/>
      <c r="U460"/>
      <c r="V460"/>
      <c r="W460"/>
      <c r="X460"/>
    </row>
    <row r="461" spans="1:24" s="29" customFormat="1" ht="27" customHeight="1">
      <c r="A461" s="48"/>
      <c r="B461" s="16"/>
      <c r="C461" s="16"/>
      <c r="D461" s="18"/>
      <c r="E461" s="5"/>
      <c r="F461" s="39"/>
      <c r="G461" s="40"/>
      <c r="H461" s="15"/>
      <c r="I461" s="15"/>
      <c r="J461" s="15"/>
      <c r="K461" s="6"/>
      <c r="L461" s="40"/>
      <c r="M461" s="25"/>
      <c r="N461" s="5"/>
      <c r="O461" s="5"/>
      <c r="P461" s="46"/>
      <c r="Q461" s="9"/>
      <c r="R461" s="26"/>
      <c r="S461" s="46"/>
      <c r="U461"/>
      <c r="V461"/>
      <c r="W461"/>
      <c r="X461"/>
    </row>
    <row r="462" spans="1:24" s="29" customFormat="1" ht="27" customHeight="1">
      <c r="A462" s="48"/>
      <c r="B462" s="16"/>
      <c r="C462" s="16"/>
      <c r="D462" s="18"/>
      <c r="E462" s="5"/>
      <c r="F462" s="39"/>
      <c r="G462" s="40"/>
      <c r="H462" s="15"/>
      <c r="I462" s="15"/>
      <c r="J462" s="15"/>
      <c r="K462" s="6"/>
      <c r="L462" s="40"/>
      <c r="M462" s="25"/>
      <c r="N462" s="5"/>
      <c r="O462" s="5"/>
      <c r="P462" s="46"/>
      <c r="Q462" s="9"/>
      <c r="R462" s="26"/>
      <c r="S462" s="46"/>
      <c r="U462"/>
      <c r="V462"/>
      <c r="W462"/>
      <c r="X462"/>
    </row>
    <row r="463" spans="1:24" s="29" customFormat="1" ht="27" customHeight="1">
      <c r="A463" s="48"/>
      <c r="B463" s="16"/>
      <c r="C463" s="16"/>
      <c r="D463" s="18"/>
      <c r="E463" s="5"/>
      <c r="F463" s="39"/>
      <c r="G463" s="40"/>
      <c r="H463" s="15"/>
      <c r="I463" s="15"/>
      <c r="J463" s="15"/>
      <c r="K463" s="6"/>
      <c r="L463" s="40"/>
      <c r="M463" s="25"/>
      <c r="N463" s="5"/>
      <c r="O463" s="5"/>
      <c r="P463" s="46"/>
      <c r="Q463" s="9"/>
      <c r="R463" s="26"/>
      <c r="S463" s="46"/>
      <c r="U463"/>
      <c r="V463"/>
      <c r="W463"/>
      <c r="X463"/>
    </row>
    <row r="464" spans="1:24" s="29" customFormat="1" ht="27" customHeight="1">
      <c r="A464" s="48"/>
      <c r="B464" s="16"/>
      <c r="C464" s="16"/>
      <c r="D464" s="18"/>
      <c r="E464" s="5"/>
      <c r="F464" s="39"/>
      <c r="G464" s="40"/>
      <c r="H464" s="15"/>
      <c r="I464" s="15"/>
      <c r="J464" s="15"/>
      <c r="K464" s="6"/>
      <c r="L464" s="40"/>
      <c r="M464" s="25"/>
      <c r="N464" s="5"/>
      <c r="O464" s="5"/>
      <c r="P464" s="46"/>
      <c r="Q464" s="9"/>
      <c r="R464" s="26"/>
      <c r="S464" s="46"/>
      <c r="U464"/>
      <c r="V464"/>
      <c r="W464"/>
      <c r="X464"/>
    </row>
    <row r="465" spans="1:24" s="29" customFormat="1" ht="27" customHeight="1">
      <c r="A465" s="48"/>
      <c r="B465" s="16"/>
      <c r="C465" s="16"/>
      <c r="D465" s="18"/>
      <c r="E465" s="5"/>
      <c r="F465" s="39"/>
      <c r="G465" s="40"/>
      <c r="H465" s="15"/>
      <c r="I465" s="15"/>
      <c r="J465" s="15"/>
      <c r="K465" s="6"/>
      <c r="L465" s="40"/>
      <c r="M465" s="25"/>
      <c r="N465" s="5"/>
      <c r="O465" s="5"/>
      <c r="P465" s="46"/>
      <c r="Q465" s="9"/>
      <c r="R465" s="26"/>
      <c r="S465" s="46"/>
      <c r="U465"/>
      <c r="V465"/>
      <c r="W465"/>
      <c r="X465"/>
    </row>
    <row r="466" spans="1:24" s="29" customFormat="1" ht="27" customHeight="1">
      <c r="A466" s="48"/>
      <c r="B466" s="16"/>
      <c r="C466" s="16"/>
      <c r="D466" s="18"/>
      <c r="E466" s="5"/>
      <c r="F466" s="39"/>
      <c r="G466" s="40"/>
      <c r="H466" s="15"/>
      <c r="I466" s="15"/>
      <c r="J466" s="15"/>
      <c r="K466" s="6"/>
      <c r="L466" s="40"/>
      <c r="M466" s="25"/>
      <c r="N466" s="5"/>
      <c r="O466" s="5"/>
      <c r="P466" s="46"/>
      <c r="Q466" s="9"/>
      <c r="R466" s="26"/>
      <c r="S466" s="46"/>
      <c r="U466"/>
      <c r="V466"/>
      <c r="W466"/>
      <c r="X466"/>
    </row>
    <row r="467" spans="1:24" s="29" customFormat="1" ht="27" customHeight="1">
      <c r="A467" s="48"/>
      <c r="B467" s="16"/>
      <c r="C467" s="16"/>
      <c r="D467" s="18"/>
      <c r="E467" s="5"/>
      <c r="F467" s="39"/>
      <c r="G467" s="40"/>
      <c r="H467" s="15"/>
      <c r="I467" s="15"/>
      <c r="J467" s="15"/>
      <c r="K467" s="6"/>
      <c r="L467" s="40"/>
      <c r="M467" s="25"/>
      <c r="N467" s="5"/>
      <c r="O467" s="5"/>
      <c r="P467" s="46"/>
      <c r="Q467" s="9"/>
      <c r="R467" s="26"/>
      <c r="S467" s="46"/>
      <c r="U467"/>
      <c r="V467"/>
      <c r="W467"/>
      <c r="X467"/>
    </row>
    <row r="468" spans="1:24" s="29" customFormat="1" ht="27" customHeight="1">
      <c r="A468" s="48"/>
      <c r="B468" s="16"/>
      <c r="C468" s="16"/>
      <c r="D468" s="18"/>
      <c r="E468" s="5"/>
      <c r="F468" s="39"/>
      <c r="G468" s="40"/>
      <c r="H468" s="15"/>
      <c r="I468" s="15"/>
      <c r="J468" s="15"/>
      <c r="K468" s="6"/>
      <c r="L468" s="40"/>
      <c r="M468" s="25"/>
      <c r="N468" s="5"/>
      <c r="O468" s="5"/>
      <c r="P468" s="46"/>
      <c r="Q468" s="9"/>
      <c r="R468" s="26"/>
      <c r="S468" s="46"/>
      <c r="U468"/>
      <c r="V468"/>
      <c r="W468"/>
      <c r="X468"/>
    </row>
    <row r="469" spans="1:24" s="29" customFormat="1" ht="27" customHeight="1">
      <c r="A469" s="48"/>
      <c r="B469" s="16"/>
      <c r="C469" s="16"/>
      <c r="D469" s="18"/>
      <c r="E469" s="5"/>
      <c r="F469" s="39"/>
      <c r="G469" s="40"/>
      <c r="H469" s="15"/>
      <c r="I469" s="15"/>
      <c r="J469" s="15"/>
      <c r="K469" s="6"/>
      <c r="L469" s="40"/>
      <c r="M469" s="25"/>
      <c r="N469" s="5"/>
      <c r="O469" s="5"/>
      <c r="P469" s="46"/>
      <c r="Q469" s="9"/>
      <c r="R469" s="26"/>
      <c r="S469" s="46"/>
      <c r="U469"/>
      <c r="V469"/>
      <c r="W469"/>
      <c r="X469"/>
    </row>
    <row r="470" spans="1:24" s="29" customFormat="1" ht="27" customHeight="1">
      <c r="A470" s="48"/>
      <c r="B470" s="16"/>
      <c r="C470" s="16"/>
      <c r="D470" s="18"/>
      <c r="E470" s="5"/>
      <c r="F470" s="39"/>
      <c r="G470" s="40"/>
      <c r="H470" s="15"/>
      <c r="I470" s="15"/>
      <c r="J470" s="15"/>
      <c r="K470" s="6"/>
      <c r="L470" s="40"/>
      <c r="M470" s="25"/>
      <c r="N470" s="5"/>
      <c r="O470" s="5"/>
      <c r="P470" s="46"/>
      <c r="Q470" s="9"/>
      <c r="R470" s="26"/>
      <c r="S470" s="46"/>
      <c r="U470"/>
      <c r="V470"/>
      <c r="W470"/>
      <c r="X470"/>
    </row>
    <row r="471" spans="1:24" s="29" customFormat="1" ht="27" customHeight="1">
      <c r="A471" s="48"/>
      <c r="B471" s="16"/>
      <c r="C471" s="16"/>
      <c r="D471" s="18"/>
      <c r="E471" s="5"/>
      <c r="F471" s="39"/>
      <c r="G471" s="40"/>
      <c r="H471" s="15"/>
      <c r="I471" s="15"/>
      <c r="J471" s="15"/>
      <c r="K471" s="6"/>
      <c r="L471" s="40"/>
      <c r="M471" s="25"/>
      <c r="N471" s="5"/>
      <c r="O471" s="5"/>
      <c r="P471" s="46"/>
      <c r="Q471" s="9"/>
      <c r="R471" s="26"/>
      <c r="S471" s="46"/>
      <c r="U471"/>
      <c r="V471"/>
      <c r="W471"/>
      <c r="X471"/>
    </row>
    <row r="472" spans="1:24" s="29" customFormat="1" ht="27" customHeight="1">
      <c r="A472" s="48"/>
      <c r="B472" s="16"/>
      <c r="C472" s="16"/>
      <c r="D472" s="18"/>
      <c r="E472" s="5"/>
      <c r="F472" s="39"/>
      <c r="G472" s="40"/>
      <c r="H472" s="15"/>
      <c r="I472" s="15"/>
      <c r="J472" s="15"/>
      <c r="K472" s="6"/>
      <c r="L472" s="40"/>
      <c r="M472" s="25"/>
      <c r="N472" s="5"/>
      <c r="O472" s="5"/>
      <c r="P472" s="46"/>
      <c r="Q472" s="9"/>
      <c r="R472" s="26"/>
      <c r="S472" s="46"/>
      <c r="U472"/>
      <c r="V472"/>
      <c r="W472"/>
      <c r="X472"/>
    </row>
    <row r="473" spans="1:24" s="29" customFormat="1" ht="27" customHeight="1">
      <c r="A473" s="48"/>
      <c r="B473" s="16"/>
      <c r="C473" s="16"/>
      <c r="D473" s="18"/>
      <c r="E473" s="5"/>
      <c r="F473" s="39"/>
      <c r="G473" s="40"/>
      <c r="H473" s="15"/>
      <c r="I473" s="15"/>
      <c r="J473" s="15"/>
      <c r="K473" s="6"/>
      <c r="L473" s="40"/>
      <c r="M473" s="25"/>
      <c r="N473" s="5"/>
      <c r="O473" s="5"/>
      <c r="P473" s="46"/>
      <c r="Q473" s="9"/>
      <c r="R473" s="26"/>
      <c r="S473" s="46"/>
      <c r="U473"/>
      <c r="V473"/>
      <c r="W473"/>
      <c r="X473"/>
    </row>
    <row r="474" spans="1:24" s="29" customFormat="1" ht="27" customHeight="1">
      <c r="A474" s="48"/>
      <c r="B474" s="16"/>
      <c r="C474" s="16"/>
      <c r="D474" s="18"/>
      <c r="E474" s="5"/>
      <c r="F474" s="39"/>
      <c r="G474" s="40"/>
      <c r="H474" s="15"/>
      <c r="I474" s="15"/>
      <c r="J474" s="15"/>
      <c r="K474" s="6"/>
      <c r="L474" s="40"/>
      <c r="M474" s="25"/>
      <c r="N474" s="5"/>
      <c r="O474" s="5"/>
      <c r="P474" s="46"/>
      <c r="Q474" s="9"/>
      <c r="R474" s="26"/>
      <c r="S474" s="46"/>
      <c r="U474"/>
      <c r="V474"/>
      <c r="W474"/>
      <c r="X474"/>
    </row>
    <row r="475" spans="1:24" s="29" customFormat="1" ht="27" customHeight="1">
      <c r="A475" s="48"/>
      <c r="B475" s="16"/>
      <c r="C475" s="16"/>
      <c r="D475" s="18"/>
      <c r="E475" s="5"/>
      <c r="F475" s="39"/>
      <c r="G475" s="40"/>
      <c r="H475" s="15"/>
      <c r="I475" s="15"/>
      <c r="J475" s="15"/>
      <c r="K475" s="6"/>
      <c r="L475" s="40"/>
      <c r="M475" s="25"/>
      <c r="N475" s="5"/>
      <c r="O475" s="5"/>
      <c r="P475" s="46"/>
      <c r="Q475" s="9"/>
      <c r="R475" s="26"/>
      <c r="S475" s="46"/>
      <c r="U475"/>
      <c r="V475"/>
      <c r="W475"/>
      <c r="X475"/>
    </row>
    <row r="476" spans="1:24" s="29" customFormat="1" ht="27" customHeight="1">
      <c r="A476" s="48"/>
      <c r="B476" s="16"/>
      <c r="C476" s="16"/>
      <c r="D476" s="18"/>
      <c r="E476" s="5"/>
      <c r="F476" s="39"/>
      <c r="G476" s="40"/>
      <c r="H476" s="15"/>
      <c r="I476" s="15"/>
      <c r="J476" s="15"/>
      <c r="K476" s="6"/>
      <c r="L476" s="40"/>
      <c r="M476" s="25"/>
      <c r="N476" s="5"/>
      <c r="O476" s="5"/>
      <c r="P476" s="46"/>
      <c r="Q476" s="9"/>
      <c r="R476" s="26"/>
      <c r="S476" s="46"/>
      <c r="U476"/>
      <c r="V476"/>
      <c r="W476"/>
      <c r="X476"/>
    </row>
    <row r="477" spans="1:24" s="29" customFormat="1" ht="27" customHeight="1">
      <c r="A477" s="48"/>
      <c r="B477" s="16"/>
      <c r="C477" s="16"/>
      <c r="D477" s="18"/>
      <c r="E477" s="5"/>
      <c r="F477" s="39"/>
      <c r="G477" s="40"/>
      <c r="H477" s="15"/>
      <c r="I477" s="15"/>
      <c r="J477" s="15"/>
      <c r="K477" s="6"/>
      <c r="L477" s="40"/>
      <c r="M477" s="25"/>
      <c r="N477" s="5"/>
      <c r="O477" s="5"/>
      <c r="P477" s="46"/>
      <c r="Q477" s="9"/>
      <c r="R477" s="26"/>
      <c r="S477" s="46"/>
      <c r="U477"/>
      <c r="V477"/>
      <c r="W477"/>
      <c r="X477"/>
    </row>
    <row r="478" spans="1:24" s="29" customFormat="1" ht="27" customHeight="1">
      <c r="A478" s="48"/>
      <c r="B478" s="16"/>
      <c r="C478" s="16"/>
      <c r="D478" s="18"/>
      <c r="E478" s="5"/>
      <c r="F478" s="39"/>
      <c r="G478" s="40"/>
      <c r="H478" s="15"/>
      <c r="I478" s="15"/>
      <c r="J478" s="15"/>
      <c r="K478" s="6"/>
      <c r="L478" s="40"/>
      <c r="M478" s="25"/>
      <c r="N478" s="5"/>
      <c r="O478" s="5"/>
      <c r="P478" s="46"/>
      <c r="Q478" s="9"/>
      <c r="R478" s="26"/>
      <c r="S478" s="46"/>
      <c r="U478"/>
      <c r="V478"/>
      <c r="W478"/>
      <c r="X478"/>
    </row>
    <row r="479" spans="1:24" s="29" customFormat="1" ht="27" customHeight="1">
      <c r="A479" s="48"/>
      <c r="B479" s="16"/>
      <c r="C479" s="16"/>
      <c r="D479" s="18"/>
      <c r="E479" s="5"/>
      <c r="F479" s="39"/>
      <c r="G479" s="40"/>
      <c r="H479" s="15"/>
      <c r="I479" s="15"/>
      <c r="J479" s="15"/>
      <c r="K479" s="6"/>
      <c r="L479" s="40"/>
      <c r="M479" s="25"/>
      <c r="N479" s="5"/>
      <c r="O479" s="5"/>
      <c r="P479" s="46"/>
      <c r="Q479" s="9"/>
      <c r="R479" s="26"/>
      <c r="S479" s="46"/>
      <c r="U479"/>
      <c r="V479"/>
      <c r="W479"/>
      <c r="X479"/>
    </row>
    <row r="480" spans="1:24" s="29" customFormat="1" ht="27" customHeight="1">
      <c r="A480" s="48"/>
      <c r="B480" s="16"/>
      <c r="C480" s="16"/>
      <c r="D480" s="18"/>
      <c r="E480" s="5"/>
      <c r="F480" s="39"/>
      <c r="G480" s="40"/>
      <c r="H480" s="15"/>
      <c r="I480" s="15"/>
      <c r="J480" s="15"/>
      <c r="K480" s="6"/>
      <c r="L480" s="40"/>
      <c r="M480" s="25"/>
      <c r="N480" s="5"/>
      <c r="O480" s="5"/>
      <c r="P480" s="46"/>
      <c r="Q480" s="9"/>
      <c r="R480" s="26"/>
      <c r="S480" s="46"/>
      <c r="U480"/>
      <c r="V480"/>
      <c r="W480"/>
      <c r="X480"/>
    </row>
    <row r="481" spans="1:24" s="29" customFormat="1" ht="27" customHeight="1">
      <c r="A481" s="48"/>
      <c r="B481" s="16"/>
      <c r="C481" s="16"/>
      <c r="D481" s="18"/>
      <c r="E481" s="5"/>
      <c r="F481" s="39"/>
      <c r="G481" s="40"/>
      <c r="H481" s="15"/>
      <c r="I481" s="15"/>
      <c r="J481" s="15"/>
      <c r="K481" s="6"/>
      <c r="L481" s="40"/>
      <c r="M481" s="25"/>
      <c r="N481" s="5"/>
      <c r="O481" s="5"/>
      <c r="P481" s="46"/>
      <c r="Q481" s="9"/>
      <c r="R481" s="26"/>
      <c r="S481" s="46"/>
      <c r="U481"/>
      <c r="V481"/>
      <c r="W481"/>
      <c r="X481"/>
    </row>
    <row r="482" spans="1:24" s="29" customFormat="1" ht="27" customHeight="1">
      <c r="A482" s="48"/>
      <c r="B482" s="16"/>
      <c r="C482" s="16"/>
      <c r="D482" s="18"/>
      <c r="E482" s="5"/>
      <c r="F482" s="39"/>
      <c r="G482" s="40"/>
      <c r="H482" s="15"/>
      <c r="I482" s="15"/>
      <c r="J482" s="15"/>
      <c r="K482" s="6"/>
      <c r="L482" s="40"/>
      <c r="M482" s="25"/>
      <c r="N482" s="5"/>
      <c r="O482" s="5"/>
      <c r="P482" s="46"/>
      <c r="Q482" s="9"/>
      <c r="R482" s="26"/>
      <c r="S482" s="46"/>
      <c r="U482"/>
      <c r="V482"/>
      <c r="W482"/>
      <c r="X482"/>
    </row>
    <row r="483" spans="1:24" s="29" customFormat="1" ht="27" customHeight="1">
      <c r="A483" s="48"/>
      <c r="B483" s="16"/>
      <c r="C483" s="16"/>
      <c r="D483" s="18"/>
      <c r="E483" s="5"/>
      <c r="F483" s="39"/>
      <c r="G483" s="40"/>
      <c r="H483" s="15"/>
      <c r="I483" s="15"/>
      <c r="J483" s="15"/>
      <c r="K483" s="6"/>
      <c r="L483" s="40"/>
      <c r="M483" s="25"/>
      <c r="N483" s="5"/>
      <c r="O483" s="5"/>
      <c r="P483" s="46"/>
      <c r="Q483" s="9"/>
      <c r="R483" s="26"/>
      <c r="S483" s="46"/>
      <c r="U483"/>
      <c r="V483"/>
      <c r="W483"/>
      <c r="X483"/>
    </row>
    <row r="484" spans="1:24" s="29" customFormat="1" ht="27" customHeight="1">
      <c r="A484" s="48"/>
      <c r="B484" s="16"/>
      <c r="C484" s="16"/>
      <c r="D484" s="18"/>
      <c r="E484" s="5"/>
      <c r="F484" s="39"/>
      <c r="G484" s="40"/>
      <c r="H484" s="15"/>
      <c r="I484" s="15"/>
      <c r="J484" s="15"/>
      <c r="K484" s="6"/>
      <c r="L484" s="40"/>
      <c r="M484" s="25"/>
      <c r="N484" s="5"/>
      <c r="O484" s="5"/>
      <c r="P484" s="46"/>
      <c r="Q484" s="9"/>
      <c r="R484" s="26"/>
      <c r="S484" s="46"/>
      <c r="U484"/>
      <c r="V484"/>
      <c r="W484"/>
      <c r="X484"/>
    </row>
    <row r="485" spans="1:24" s="29" customFormat="1" ht="27" customHeight="1">
      <c r="A485" s="48"/>
      <c r="B485" s="16"/>
      <c r="C485" s="16"/>
      <c r="D485" s="18"/>
      <c r="E485" s="5"/>
      <c r="F485" s="39"/>
      <c r="G485" s="40"/>
      <c r="H485" s="15"/>
      <c r="I485" s="15"/>
      <c r="J485" s="15"/>
      <c r="K485" s="6"/>
      <c r="L485" s="40"/>
      <c r="M485" s="25"/>
      <c r="N485" s="5"/>
      <c r="O485" s="5"/>
      <c r="P485" s="46"/>
      <c r="Q485" s="9"/>
      <c r="R485" s="26"/>
      <c r="S485" s="46"/>
      <c r="U485"/>
      <c r="V485"/>
      <c r="W485"/>
      <c r="X485"/>
    </row>
    <row r="486" spans="1:24" s="29" customFormat="1" ht="27" customHeight="1">
      <c r="A486" s="48"/>
      <c r="B486" s="16"/>
      <c r="C486" s="16"/>
      <c r="D486" s="18"/>
      <c r="E486" s="5"/>
      <c r="F486" s="39"/>
      <c r="G486" s="40"/>
      <c r="H486" s="15"/>
      <c r="I486" s="15"/>
      <c r="J486" s="15"/>
      <c r="K486" s="6"/>
      <c r="L486" s="40"/>
      <c r="M486" s="25"/>
      <c r="N486" s="5"/>
      <c r="O486" s="5"/>
      <c r="P486" s="46"/>
      <c r="Q486" s="9"/>
      <c r="R486" s="26"/>
      <c r="S486" s="46"/>
      <c r="U486"/>
      <c r="V486"/>
      <c r="W486"/>
      <c r="X486"/>
    </row>
    <row r="487" spans="1:24" s="29" customFormat="1" ht="27" customHeight="1">
      <c r="A487" s="48"/>
      <c r="B487" s="16"/>
      <c r="C487" s="16"/>
      <c r="D487" s="18"/>
      <c r="E487" s="5"/>
      <c r="F487" s="39"/>
      <c r="G487" s="40"/>
      <c r="H487" s="15"/>
      <c r="I487" s="15"/>
      <c r="J487" s="15"/>
      <c r="K487" s="6"/>
      <c r="L487" s="40"/>
      <c r="M487" s="25"/>
      <c r="N487" s="5"/>
      <c r="O487" s="5"/>
      <c r="P487" s="46"/>
      <c r="Q487" s="9"/>
      <c r="R487" s="26"/>
      <c r="S487" s="46"/>
      <c r="U487"/>
      <c r="V487"/>
      <c r="W487"/>
      <c r="X487"/>
    </row>
    <row r="488" spans="1:24" s="29" customFormat="1" ht="27" customHeight="1">
      <c r="A488" s="48"/>
      <c r="B488" s="16"/>
      <c r="C488" s="16"/>
      <c r="D488" s="18"/>
      <c r="E488" s="5"/>
      <c r="F488" s="39"/>
      <c r="G488" s="40"/>
      <c r="H488" s="15"/>
      <c r="I488" s="15"/>
      <c r="J488" s="15"/>
      <c r="K488" s="6"/>
      <c r="L488" s="40"/>
      <c r="M488" s="25"/>
      <c r="N488" s="5"/>
      <c r="O488" s="5"/>
      <c r="P488" s="46"/>
      <c r="Q488" s="9"/>
      <c r="R488" s="26"/>
      <c r="S488" s="46"/>
      <c r="U488"/>
      <c r="V488"/>
      <c r="W488"/>
      <c r="X488"/>
    </row>
    <row r="489" spans="1:24" s="29" customFormat="1" ht="27" customHeight="1">
      <c r="A489" s="48"/>
      <c r="B489" s="16"/>
      <c r="C489" s="16"/>
      <c r="D489" s="18"/>
      <c r="E489" s="5"/>
      <c r="F489" s="39"/>
      <c r="G489" s="40"/>
      <c r="H489" s="15"/>
      <c r="I489" s="15"/>
      <c r="J489" s="15"/>
      <c r="K489" s="6"/>
      <c r="L489" s="40"/>
      <c r="M489" s="25"/>
      <c r="N489" s="5"/>
      <c r="O489" s="5"/>
      <c r="P489" s="46"/>
      <c r="Q489" s="9"/>
      <c r="R489" s="26"/>
      <c r="S489" s="46"/>
      <c r="U489"/>
      <c r="V489"/>
      <c r="W489"/>
      <c r="X489"/>
    </row>
    <row r="490" spans="1:24" s="29" customFormat="1" ht="27" customHeight="1">
      <c r="A490" s="48"/>
      <c r="B490" s="16"/>
      <c r="C490" s="16"/>
      <c r="D490" s="18"/>
      <c r="E490" s="5"/>
      <c r="F490" s="39"/>
      <c r="G490" s="40"/>
      <c r="H490" s="15"/>
      <c r="I490" s="15"/>
      <c r="J490" s="15"/>
      <c r="K490" s="6"/>
      <c r="L490" s="40"/>
      <c r="M490" s="25"/>
      <c r="N490" s="5"/>
      <c r="O490" s="5"/>
      <c r="P490" s="46"/>
      <c r="Q490" s="9"/>
      <c r="R490" s="26"/>
      <c r="S490" s="46"/>
      <c r="U490"/>
      <c r="V490"/>
      <c r="W490"/>
      <c r="X490"/>
    </row>
    <row r="491" spans="1:24" s="29" customFormat="1" ht="27" customHeight="1">
      <c r="A491" s="48"/>
      <c r="B491" s="16"/>
      <c r="C491" s="16"/>
      <c r="D491" s="18"/>
      <c r="E491" s="5"/>
      <c r="F491" s="39"/>
      <c r="G491" s="40"/>
      <c r="H491" s="15"/>
      <c r="I491" s="15"/>
      <c r="J491" s="15"/>
      <c r="K491" s="6"/>
      <c r="L491" s="40"/>
      <c r="M491" s="25"/>
      <c r="N491" s="5"/>
      <c r="O491" s="5"/>
      <c r="P491" s="46"/>
      <c r="Q491" s="9"/>
      <c r="R491" s="26"/>
      <c r="S491" s="46"/>
      <c r="U491"/>
      <c r="V491"/>
      <c r="W491"/>
      <c r="X491"/>
    </row>
    <row r="492" spans="1:24" s="29" customFormat="1" ht="27" customHeight="1">
      <c r="A492" s="48"/>
      <c r="B492" s="16"/>
      <c r="C492" s="16"/>
      <c r="D492" s="18"/>
      <c r="E492" s="5"/>
      <c r="F492" s="39"/>
      <c r="G492" s="40"/>
      <c r="H492" s="15"/>
      <c r="I492" s="15"/>
      <c r="J492" s="15"/>
      <c r="K492" s="6"/>
      <c r="L492" s="40"/>
      <c r="M492" s="25"/>
      <c r="N492" s="5"/>
      <c r="O492" s="5"/>
      <c r="P492" s="46"/>
      <c r="Q492" s="9"/>
      <c r="R492" s="26"/>
      <c r="S492" s="46"/>
      <c r="U492"/>
      <c r="V492"/>
      <c r="W492"/>
      <c r="X492"/>
    </row>
    <row r="493" spans="1:24" s="29" customFormat="1" ht="27" customHeight="1">
      <c r="A493" s="48"/>
      <c r="B493" s="16"/>
      <c r="C493" s="16"/>
      <c r="D493" s="18"/>
      <c r="E493" s="5"/>
      <c r="F493" s="39"/>
      <c r="G493" s="40"/>
      <c r="H493" s="15"/>
      <c r="I493" s="15"/>
      <c r="J493" s="15"/>
      <c r="K493" s="6"/>
      <c r="L493" s="40"/>
      <c r="M493" s="25"/>
      <c r="N493" s="5"/>
      <c r="O493" s="5"/>
      <c r="P493" s="46"/>
      <c r="Q493" s="9"/>
      <c r="R493" s="26"/>
      <c r="S493" s="46"/>
      <c r="U493"/>
      <c r="V493"/>
      <c r="W493"/>
      <c r="X493"/>
    </row>
    <row r="494" spans="1:24" s="29" customFormat="1" ht="27" customHeight="1">
      <c r="A494" s="48"/>
      <c r="B494" s="16"/>
      <c r="C494" s="16"/>
      <c r="D494" s="18"/>
      <c r="E494" s="5"/>
      <c r="F494" s="39"/>
      <c r="G494" s="40"/>
      <c r="H494" s="15"/>
      <c r="I494" s="15"/>
      <c r="J494" s="15"/>
      <c r="K494" s="6"/>
      <c r="L494" s="40"/>
      <c r="M494" s="25"/>
      <c r="N494" s="5"/>
      <c r="O494" s="5"/>
      <c r="P494" s="46"/>
      <c r="Q494" s="9"/>
      <c r="R494" s="26"/>
      <c r="S494" s="46"/>
      <c r="U494"/>
      <c r="V494"/>
      <c r="W494"/>
      <c r="X494"/>
    </row>
    <row r="495" spans="1:24" s="29" customFormat="1" ht="27" customHeight="1">
      <c r="A495" s="48"/>
      <c r="B495" s="16"/>
      <c r="C495" s="16"/>
      <c r="D495" s="18"/>
      <c r="E495" s="5"/>
      <c r="F495" s="39"/>
      <c r="G495" s="40"/>
      <c r="H495" s="15"/>
      <c r="I495" s="15"/>
      <c r="J495" s="15"/>
      <c r="K495" s="6"/>
      <c r="L495" s="40"/>
      <c r="M495" s="25"/>
      <c r="N495" s="5"/>
      <c r="O495" s="5"/>
      <c r="P495" s="46"/>
      <c r="Q495" s="9"/>
      <c r="R495" s="26"/>
      <c r="S495" s="46"/>
      <c r="U495"/>
      <c r="V495"/>
      <c r="W495"/>
      <c r="X495"/>
    </row>
    <row r="496" spans="1:24" s="29" customFormat="1" ht="27" customHeight="1">
      <c r="A496" s="48"/>
      <c r="B496" s="16"/>
      <c r="C496" s="16"/>
      <c r="D496" s="18"/>
      <c r="E496" s="5"/>
      <c r="F496" s="39"/>
      <c r="G496" s="40"/>
      <c r="H496" s="15"/>
      <c r="I496" s="15"/>
      <c r="J496" s="15"/>
      <c r="K496" s="6"/>
      <c r="L496" s="40"/>
      <c r="M496" s="25"/>
      <c r="N496" s="5"/>
      <c r="O496" s="5"/>
      <c r="P496" s="46"/>
      <c r="Q496" s="9"/>
      <c r="R496" s="26"/>
      <c r="S496" s="46"/>
      <c r="U496"/>
      <c r="V496"/>
      <c r="W496"/>
      <c r="X496"/>
    </row>
    <row r="497" spans="1:24" s="29" customFormat="1" ht="27" customHeight="1">
      <c r="A497" s="48"/>
      <c r="B497" s="16"/>
      <c r="C497" s="16"/>
      <c r="D497" s="18"/>
      <c r="E497" s="5"/>
      <c r="F497" s="39"/>
      <c r="G497" s="40"/>
      <c r="H497" s="15"/>
      <c r="I497" s="15"/>
      <c r="J497" s="15"/>
      <c r="K497" s="6"/>
      <c r="L497" s="40"/>
      <c r="M497" s="25"/>
      <c r="N497" s="5"/>
      <c r="O497" s="5"/>
      <c r="P497" s="46"/>
      <c r="Q497" s="9"/>
      <c r="R497" s="26"/>
      <c r="S497" s="46"/>
      <c r="U497"/>
      <c r="V497"/>
      <c r="W497"/>
      <c r="X497"/>
    </row>
    <row r="498" spans="1:24" s="29" customFormat="1" ht="27" customHeight="1">
      <c r="A498" s="48"/>
      <c r="B498" s="16"/>
      <c r="C498" s="16"/>
      <c r="D498" s="18"/>
      <c r="E498" s="5"/>
      <c r="F498" s="39"/>
      <c r="G498" s="40"/>
      <c r="H498" s="15"/>
      <c r="I498" s="15"/>
      <c r="J498" s="15"/>
      <c r="K498" s="6"/>
      <c r="L498" s="40"/>
      <c r="M498" s="25"/>
      <c r="N498" s="5"/>
      <c r="O498" s="5"/>
      <c r="P498" s="46"/>
      <c r="Q498" s="9"/>
      <c r="R498" s="26"/>
      <c r="S498" s="46"/>
      <c r="U498"/>
      <c r="V498"/>
      <c r="W498"/>
      <c r="X498"/>
    </row>
    <row r="499" spans="1:24" s="29" customFormat="1" ht="27" customHeight="1">
      <c r="A499" s="48"/>
      <c r="B499" s="16"/>
      <c r="C499" s="16"/>
      <c r="D499" s="18"/>
      <c r="E499" s="5"/>
      <c r="F499" s="39"/>
      <c r="G499" s="40"/>
      <c r="H499" s="15"/>
      <c r="I499" s="15"/>
      <c r="J499" s="15"/>
      <c r="K499" s="6"/>
      <c r="L499" s="40"/>
      <c r="M499" s="25"/>
      <c r="N499" s="5"/>
      <c r="O499" s="5"/>
      <c r="P499" s="46"/>
      <c r="Q499" s="9"/>
      <c r="R499" s="26"/>
      <c r="S499" s="46"/>
      <c r="U499"/>
      <c r="V499"/>
      <c r="W499"/>
      <c r="X499"/>
    </row>
    <row r="500" spans="1:24" s="29" customFormat="1" ht="27" customHeight="1">
      <c r="A500" s="48"/>
      <c r="B500" s="16"/>
      <c r="C500" s="16"/>
      <c r="D500" s="18"/>
      <c r="E500" s="5"/>
      <c r="F500" s="39"/>
      <c r="G500" s="40"/>
      <c r="H500" s="15"/>
      <c r="I500" s="15"/>
      <c r="J500" s="15"/>
      <c r="K500" s="6"/>
      <c r="L500" s="40"/>
      <c r="M500" s="25"/>
      <c r="N500" s="5"/>
      <c r="O500" s="5"/>
      <c r="P500" s="46"/>
      <c r="Q500" s="9"/>
      <c r="R500" s="26"/>
      <c r="S500" s="46"/>
      <c r="U500"/>
      <c r="V500"/>
      <c r="W500"/>
      <c r="X500"/>
    </row>
    <row r="501" spans="1:24" s="29" customFormat="1" ht="27" customHeight="1">
      <c r="A501" s="48"/>
      <c r="B501" s="16"/>
      <c r="C501" s="16"/>
      <c r="D501" s="18"/>
      <c r="E501" s="5"/>
      <c r="F501" s="39"/>
      <c r="G501" s="40"/>
      <c r="H501" s="15"/>
      <c r="I501" s="15"/>
      <c r="J501" s="15"/>
      <c r="K501" s="6"/>
      <c r="L501" s="40"/>
      <c r="M501" s="25"/>
      <c r="N501" s="5"/>
      <c r="O501" s="5"/>
      <c r="P501" s="46"/>
      <c r="Q501" s="9"/>
      <c r="R501" s="26"/>
      <c r="S501" s="46"/>
      <c r="U501"/>
      <c r="V501"/>
      <c r="W501"/>
      <c r="X501"/>
    </row>
    <row r="502" spans="1:24" s="29" customFormat="1" ht="27" customHeight="1">
      <c r="A502" s="48"/>
      <c r="B502" s="16"/>
      <c r="C502" s="16"/>
      <c r="D502" s="18"/>
      <c r="E502" s="5"/>
      <c r="F502" s="39"/>
      <c r="G502" s="40"/>
      <c r="H502" s="15"/>
      <c r="I502" s="15"/>
      <c r="J502" s="15"/>
      <c r="K502" s="6"/>
      <c r="L502" s="40"/>
      <c r="M502" s="25"/>
      <c r="N502" s="5"/>
      <c r="O502" s="5"/>
      <c r="P502" s="46"/>
      <c r="Q502" s="9"/>
      <c r="R502" s="26"/>
      <c r="S502" s="46"/>
      <c r="U502"/>
      <c r="V502"/>
      <c r="W502"/>
      <c r="X502"/>
    </row>
    <row r="503" spans="1:24" s="29" customFormat="1" ht="27" customHeight="1">
      <c r="A503" s="48"/>
      <c r="B503" s="16"/>
      <c r="C503" s="16"/>
      <c r="D503" s="18"/>
      <c r="E503" s="5"/>
      <c r="F503" s="39"/>
      <c r="G503" s="40"/>
      <c r="H503" s="15"/>
      <c r="I503" s="15"/>
      <c r="J503" s="15"/>
      <c r="K503" s="6"/>
      <c r="L503" s="40"/>
      <c r="M503" s="25"/>
      <c r="N503" s="5"/>
      <c r="O503" s="5"/>
      <c r="P503" s="46"/>
      <c r="Q503" s="9"/>
      <c r="R503" s="26"/>
      <c r="S503" s="46"/>
      <c r="U503"/>
      <c r="V503"/>
      <c r="W503"/>
      <c r="X503"/>
    </row>
    <row r="504" spans="1:24" s="29" customFormat="1" ht="27" customHeight="1">
      <c r="A504" s="48"/>
      <c r="B504" s="16"/>
      <c r="C504" s="16"/>
      <c r="D504" s="18"/>
      <c r="E504" s="5"/>
      <c r="F504" s="39"/>
      <c r="G504" s="40"/>
      <c r="H504" s="15"/>
      <c r="I504" s="15"/>
      <c r="J504" s="15"/>
      <c r="K504" s="6"/>
      <c r="L504" s="40"/>
      <c r="M504" s="25"/>
      <c r="N504" s="5"/>
      <c r="O504" s="5"/>
      <c r="P504" s="46"/>
      <c r="Q504" s="9"/>
      <c r="R504" s="26"/>
      <c r="S504" s="46"/>
      <c r="U504"/>
      <c r="V504"/>
      <c r="W504"/>
      <c r="X504"/>
    </row>
    <row r="505" spans="1:24" s="29" customFormat="1" ht="27" customHeight="1">
      <c r="A505" s="48"/>
      <c r="B505" s="16"/>
      <c r="C505" s="16"/>
      <c r="D505" s="18"/>
      <c r="E505" s="5"/>
      <c r="F505" s="39"/>
      <c r="G505" s="40"/>
      <c r="H505" s="15"/>
      <c r="I505" s="15"/>
      <c r="J505" s="15"/>
      <c r="K505" s="6"/>
      <c r="L505" s="40"/>
      <c r="M505" s="25"/>
      <c r="N505" s="5"/>
      <c r="O505" s="5"/>
      <c r="P505" s="46"/>
      <c r="Q505" s="9"/>
      <c r="R505" s="26"/>
      <c r="S505" s="46"/>
      <c r="U505"/>
      <c r="V505"/>
      <c r="W505"/>
      <c r="X505"/>
    </row>
    <row r="506" spans="1:24" s="29" customFormat="1" ht="27" customHeight="1">
      <c r="A506" s="48"/>
      <c r="B506" s="16"/>
      <c r="C506" s="16"/>
      <c r="D506" s="18"/>
      <c r="E506" s="5"/>
      <c r="F506" s="39"/>
      <c r="G506" s="40"/>
      <c r="H506" s="15"/>
      <c r="I506" s="15"/>
      <c r="J506" s="15"/>
      <c r="K506" s="6"/>
      <c r="L506" s="40"/>
      <c r="M506" s="25"/>
      <c r="N506" s="5"/>
      <c r="O506" s="5"/>
      <c r="P506" s="46"/>
      <c r="Q506" s="9"/>
      <c r="R506" s="26"/>
      <c r="S506" s="46"/>
      <c r="U506"/>
      <c r="V506"/>
      <c r="W506"/>
      <c r="X506"/>
    </row>
    <row r="507" spans="1:24" s="29" customFormat="1" ht="27" customHeight="1">
      <c r="A507" s="48"/>
      <c r="B507" s="16"/>
      <c r="C507" s="16"/>
      <c r="D507" s="18"/>
      <c r="E507" s="5"/>
      <c r="F507" s="39"/>
      <c r="G507" s="40"/>
      <c r="H507" s="15"/>
      <c r="I507" s="15"/>
      <c r="J507" s="15"/>
      <c r="K507" s="6"/>
      <c r="L507" s="40"/>
      <c r="M507" s="25"/>
      <c r="N507" s="5"/>
      <c r="O507" s="5"/>
      <c r="P507" s="46"/>
      <c r="Q507" s="9"/>
      <c r="R507" s="26"/>
      <c r="S507" s="46"/>
      <c r="U507"/>
      <c r="V507"/>
      <c r="W507"/>
      <c r="X507"/>
    </row>
    <row r="508" spans="1:24" s="29" customFormat="1" ht="27" customHeight="1">
      <c r="A508" s="48"/>
      <c r="B508" s="16"/>
      <c r="C508" s="16"/>
      <c r="D508" s="18"/>
      <c r="E508" s="5"/>
      <c r="F508" s="39"/>
      <c r="G508" s="40"/>
      <c r="H508" s="15"/>
      <c r="I508" s="15"/>
      <c r="J508" s="15"/>
      <c r="K508" s="6"/>
      <c r="L508" s="40"/>
      <c r="M508" s="25"/>
      <c r="N508" s="5"/>
      <c r="O508" s="5"/>
      <c r="P508" s="46"/>
      <c r="Q508" s="9"/>
      <c r="R508" s="26"/>
      <c r="S508" s="46"/>
      <c r="U508"/>
      <c r="V508"/>
      <c r="W508"/>
      <c r="X508"/>
    </row>
    <row r="509" spans="1:24" s="29" customFormat="1" ht="27" customHeight="1">
      <c r="A509" s="48"/>
      <c r="B509" s="16"/>
      <c r="C509" s="16"/>
      <c r="D509" s="18"/>
      <c r="E509" s="5"/>
      <c r="F509" s="39"/>
      <c r="G509" s="40"/>
      <c r="H509" s="15"/>
      <c r="I509" s="15"/>
      <c r="J509" s="15"/>
      <c r="K509" s="6"/>
      <c r="L509" s="40"/>
      <c r="M509" s="25"/>
      <c r="N509" s="5"/>
      <c r="O509" s="5"/>
      <c r="P509" s="46"/>
      <c r="Q509" s="9"/>
      <c r="R509" s="26"/>
      <c r="S509" s="46"/>
      <c r="U509"/>
      <c r="V509"/>
      <c r="W509"/>
      <c r="X509"/>
    </row>
    <row r="510" spans="1:24" s="29" customFormat="1" ht="27" customHeight="1">
      <c r="A510" s="48"/>
      <c r="B510" s="16"/>
      <c r="C510" s="16"/>
      <c r="D510" s="18"/>
      <c r="E510" s="5"/>
      <c r="F510" s="39"/>
      <c r="G510" s="40"/>
      <c r="H510" s="15"/>
      <c r="I510" s="15"/>
      <c r="J510" s="15"/>
      <c r="K510" s="6"/>
      <c r="L510" s="40"/>
      <c r="M510" s="25"/>
      <c r="N510" s="5"/>
      <c r="O510" s="5"/>
      <c r="P510" s="46"/>
      <c r="Q510" s="9"/>
      <c r="R510" s="26"/>
      <c r="S510" s="46"/>
      <c r="U510"/>
      <c r="V510"/>
      <c r="W510"/>
      <c r="X510"/>
    </row>
    <row r="511" spans="1:24" s="29" customFormat="1" ht="27" customHeight="1">
      <c r="A511" s="48"/>
      <c r="B511" s="16"/>
      <c r="C511" s="16"/>
      <c r="D511" s="18"/>
      <c r="E511" s="5"/>
      <c r="F511" s="39"/>
      <c r="G511" s="40"/>
      <c r="H511" s="15"/>
      <c r="I511" s="15"/>
      <c r="J511" s="15"/>
      <c r="K511" s="6"/>
      <c r="L511" s="40"/>
      <c r="M511" s="25"/>
      <c r="N511" s="5"/>
      <c r="O511" s="5"/>
      <c r="P511" s="46"/>
      <c r="Q511" s="9"/>
      <c r="R511" s="26"/>
      <c r="S511" s="46"/>
      <c r="U511"/>
      <c r="V511"/>
      <c r="W511"/>
      <c r="X511"/>
    </row>
    <row r="512" spans="1:24" s="29" customFormat="1" ht="27" customHeight="1">
      <c r="A512" s="48"/>
      <c r="B512" s="16"/>
      <c r="C512" s="16"/>
      <c r="D512" s="18"/>
      <c r="E512" s="5"/>
      <c r="F512" s="39"/>
      <c r="G512" s="40"/>
      <c r="H512" s="15"/>
      <c r="I512" s="15"/>
      <c r="J512" s="15"/>
      <c r="K512" s="6"/>
      <c r="L512" s="40"/>
      <c r="M512" s="25"/>
      <c r="N512" s="5"/>
      <c r="O512" s="5"/>
      <c r="P512" s="46"/>
      <c r="Q512" s="9"/>
      <c r="R512" s="26"/>
      <c r="S512" s="46"/>
      <c r="U512"/>
      <c r="V512"/>
      <c r="W512"/>
      <c r="X512"/>
    </row>
    <row r="513" spans="1:24" s="29" customFormat="1" ht="27" customHeight="1">
      <c r="A513" s="48"/>
      <c r="B513" s="16"/>
      <c r="C513" s="16"/>
      <c r="D513" s="18"/>
      <c r="E513" s="5"/>
      <c r="F513" s="39"/>
      <c r="G513" s="40"/>
      <c r="H513" s="15"/>
      <c r="I513" s="15"/>
      <c r="J513" s="15"/>
      <c r="K513" s="6"/>
      <c r="L513" s="40"/>
      <c r="M513" s="25"/>
      <c r="N513" s="5"/>
      <c r="O513" s="5"/>
      <c r="P513" s="46"/>
      <c r="Q513" s="9"/>
      <c r="R513" s="26"/>
      <c r="S513" s="46"/>
      <c r="U513"/>
      <c r="V513"/>
      <c r="W513"/>
      <c r="X513"/>
    </row>
    <row r="514" spans="1:24" s="29" customFormat="1" ht="27" customHeight="1">
      <c r="A514" s="48"/>
      <c r="B514" s="16"/>
      <c r="C514" s="16"/>
      <c r="D514" s="18"/>
      <c r="E514" s="5"/>
      <c r="F514" s="39"/>
      <c r="G514" s="40"/>
      <c r="H514" s="15"/>
      <c r="I514" s="15"/>
      <c r="J514" s="15"/>
      <c r="K514" s="6"/>
      <c r="L514" s="40"/>
      <c r="M514" s="25"/>
      <c r="N514" s="5"/>
      <c r="O514" s="5"/>
      <c r="P514" s="46"/>
      <c r="Q514" s="9"/>
      <c r="R514" s="26"/>
      <c r="S514" s="46"/>
      <c r="U514"/>
      <c r="V514"/>
      <c r="W514"/>
      <c r="X514"/>
    </row>
    <row r="515" spans="1:24" s="29" customFormat="1" ht="27" customHeight="1">
      <c r="A515" s="48"/>
      <c r="B515" s="16"/>
      <c r="C515" s="16"/>
      <c r="D515" s="18"/>
      <c r="E515" s="5"/>
      <c r="F515" s="39"/>
      <c r="G515" s="40"/>
      <c r="H515" s="15"/>
      <c r="I515" s="15"/>
      <c r="J515" s="15"/>
      <c r="K515" s="6"/>
      <c r="L515" s="40"/>
      <c r="M515" s="25"/>
      <c r="N515" s="5"/>
      <c r="O515" s="5"/>
      <c r="P515" s="46"/>
      <c r="Q515" s="9"/>
      <c r="R515" s="26"/>
      <c r="S515" s="46"/>
      <c r="U515"/>
      <c r="V515"/>
      <c r="W515"/>
      <c r="X515"/>
    </row>
    <row r="516" spans="1:24" s="29" customFormat="1" ht="27" customHeight="1">
      <c r="A516" s="48"/>
      <c r="B516" s="16"/>
      <c r="C516" s="16"/>
      <c r="D516" s="18"/>
      <c r="E516" s="5"/>
      <c r="F516" s="39"/>
      <c r="G516" s="40"/>
      <c r="H516" s="15"/>
      <c r="I516" s="15"/>
      <c r="J516" s="15"/>
      <c r="K516" s="6"/>
      <c r="L516" s="40"/>
      <c r="M516" s="25"/>
      <c r="N516" s="5"/>
      <c r="O516" s="5"/>
      <c r="P516" s="46"/>
      <c r="Q516" s="9"/>
      <c r="R516" s="26"/>
      <c r="S516" s="46"/>
      <c r="U516"/>
      <c r="V516"/>
      <c r="W516"/>
      <c r="X516"/>
    </row>
    <row r="517" spans="1:24" s="29" customFormat="1" ht="27" customHeight="1">
      <c r="A517" s="48"/>
      <c r="B517" s="16"/>
      <c r="C517" s="16"/>
      <c r="D517" s="18"/>
      <c r="E517" s="5"/>
      <c r="F517" s="39"/>
      <c r="G517" s="40"/>
      <c r="H517" s="15"/>
      <c r="I517" s="15"/>
      <c r="J517" s="15"/>
      <c r="K517" s="6"/>
      <c r="L517" s="40"/>
      <c r="M517" s="25"/>
      <c r="N517" s="5"/>
      <c r="O517" s="5"/>
      <c r="P517" s="46"/>
      <c r="Q517" s="9"/>
      <c r="R517" s="26"/>
      <c r="S517" s="46"/>
      <c r="U517"/>
      <c r="V517"/>
      <c r="W517"/>
      <c r="X517"/>
    </row>
    <row r="518" spans="1:24" s="29" customFormat="1" ht="27" customHeight="1">
      <c r="A518" s="48"/>
      <c r="B518" s="16"/>
      <c r="C518" s="16"/>
      <c r="D518" s="18"/>
      <c r="E518" s="5"/>
      <c r="F518" s="39"/>
      <c r="G518" s="40"/>
      <c r="H518" s="15"/>
      <c r="I518" s="15"/>
      <c r="J518" s="15"/>
      <c r="K518" s="6"/>
      <c r="L518" s="40"/>
      <c r="M518" s="25"/>
      <c r="N518" s="5"/>
      <c r="O518" s="5"/>
      <c r="P518" s="46"/>
      <c r="Q518" s="9"/>
      <c r="R518" s="26"/>
      <c r="S518" s="46"/>
      <c r="U518"/>
      <c r="V518"/>
      <c r="W518"/>
      <c r="X518"/>
    </row>
    <row r="519" spans="1:24" s="29" customFormat="1" ht="27" customHeight="1">
      <c r="A519" s="48"/>
      <c r="B519" s="16"/>
      <c r="C519" s="16"/>
      <c r="D519" s="18"/>
      <c r="E519" s="5"/>
      <c r="F519" s="39"/>
      <c r="G519" s="40"/>
      <c r="H519" s="15"/>
      <c r="I519" s="15"/>
      <c r="J519" s="15"/>
      <c r="K519" s="6"/>
      <c r="L519" s="40"/>
      <c r="M519" s="25"/>
      <c r="N519" s="5"/>
      <c r="O519" s="5"/>
      <c r="P519" s="46"/>
      <c r="Q519" s="9"/>
      <c r="R519" s="26"/>
      <c r="S519" s="46"/>
      <c r="U519"/>
      <c r="V519"/>
      <c r="W519"/>
      <c r="X519"/>
    </row>
    <row r="520" spans="1:24" s="29" customFormat="1" ht="27" customHeight="1">
      <c r="A520" s="48"/>
      <c r="B520" s="16"/>
      <c r="C520" s="16"/>
      <c r="D520" s="18"/>
      <c r="E520" s="5"/>
      <c r="F520" s="39"/>
      <c r="G520" s="40"/>
      <c r="H520" s="15"/>
      <c r="I520" s="15"/>
      <c r="J520" s="15"/>
      <c r="K520" s="6"/>
      <c r="L520" s="40"/>
      <c r="M520" s="25"/>
      <c r="N520" s="5"/>
      <c r="O520" s="5"/>
      <c r="P520" s="46"/>
      <c r="Q520" s="9"/>
      <c r="R520" s="26"/>
      <c r="S520" s="46"/>
      <c r="U520"/>
      <c r="V520"/>
      <c r="W520"/>
      <c r="X520"/>
    </row>
    <row r="521" spans="1:24" s="29" customFormat="1" ht="27" customHeight="1">
      <c r="A521" s="48"/>
      <c r="B521" s="16"/>
      <c r="C521" s="16"/>
      <c r="D521" s="18"/>
      <c r="E521" s="5"/>
      <c r="F521" s="39"/>
      <c r="G521" s="40"/>
      <c r="H521" s="15"/>
      <c r="I521" s="15"/>
      <c r="J521" s="15"/>
      <c r="K521" s="6"/>
      <c r="L521" s="40"/>
      <c r="M521" s="25"/>
      <c r="N521" s="5"/>
      <c r="O521" s="5"/>
      <c r="P521" s="46"/>
      <c r="Q521" s="9"/>
      <c r="R521" s="26"/>
      <c r="S521" s="46"/>
      <c r="U521"/>
      <c r="V521"/>
      <c r="W521"/>
      <c r="X521"/>
    </row>
    <row r="522" spans="1:24" s="29" customFormat="1" ht="27" customHeight="1">
      <c r="A522" s="48"/>
      <c r="B522" s="16"/>
      <c r="C522" s="16"/>
      <c r="D522" s="18"/>
      <c r="E522" s="5"/>
      <c r="F522" s="39"/>
      <c r="G522" s="40"/>
      <c r="H522" s="15"/>
      <c r="I522" s="15"/>
      <c r="J522" s="15"/>
      <c r="K522" s="6"/>
      <c r="L522" s="40"/>
      <c r="M522" s="25"/>
      <c r="N522" s="5"/>
      <c r="O522" s="5"/>
      <c r="P522" s="46"/>
      <c r="Q522" s="9"/>
      <c r="R522" s="26"/>
      <c r="S522" s="46"/>
      <c r="U522"/>
      <c r="V522"/>
      <c r="W522"/>
      <c r="X522"/>
    </row>
    <row r="523" spans="1:24" s="29" customFormat="1" ht="27" customHeight="1">
      <c r="A523" s="48"/>
      <c r="B523" s="16"/>
      <c r="C523" s="16"/>
      <c r="D523" s="18"/>
      <c r="E523" s="5"/>
      <c r="F523" s="39"/>
      <c r="G523" s="40"/>
      <c r="H523" s="15"/>
      <c r="I523" s="15"/>
      <c r="J523" s="15"/>
      <c r="K523" s="6"/>
      <c r="L523" s="40"/>
      <c r="M523" s="25"/>
      <c r="N523" s="5"/>
      <c r="O523" s="5"/>
      <c r="P523" s="46"/>
      <c r="Q523" s="9"/>
      <c r="R523" s="26"/>
      <c r="S523" s="46"/>
      <c r="U523"/>
      <c r="V523"/>
      <c r="W523"/>
      <c r="X523"/>
    </row>
    <row r="524" spans="1:24" s="29" customFormat="1" ht="27" customHeight="1">
      <c r="A524" s="48"/>
      <c r="B524" s="16"/>
      <c r="C524" s="16"/>
      <c r="D524" s="18"/>
      <c r="E524" s="5"/>
      <c r="F524" s="39"/>
      <c r="G524" s="40"/>
      <c r="H524" s="15"/>
      <c r="I524" s="15"/>
      <c r="J524" s="15"/>
      <c r="K524" s="6"/>
      <c r="L524" s="40"/>
      <c r="M524" s="25"/>
      <c r="N524" s="5"/>
      <c r="O524" s="5"/>
      <c r="P524" s="46"/>
      <c r="Q524" s="9"/>
      <c r="R524" s="26"/>
      <c r="S524" s="46"/>
      <c r="U524"/>
      <c r="V524"/>
      <c r="W524"/>
      <c r="X524"/>
    </row>
    <row r="525" spans="1:24" s="29" customFormat="1" ht="27" customHeight="1">
      <c r="A525" s="48"/>
      <c r="B525" s="16"/>
      <c r="C525" s="16"/>
      <c r="D525" s="18"/>
      <c r="E525" s="5"/>
      <c r="F525" s="39"/>
      <c r="G525" s="40"/>
      <c r="H525" s="15"/>
      <c r="I525" s="15"/>
      <c r="J525" s="15"/>
      <c r="K525" s="6"/>
      <c r="L525" s="40"/>
      <c r="M525" s="25"/>
      <c r="N525" s="5"/>
      <c r="O525" s="5"/>
      <c r="P525" s="46"/>
      <c r="Q525" s="9"/>
      <c r="R525" s="26"/>
      <c r="S525" s="46"/>
      <c r="U525"/>
      <c r="V525"/>
      <c r="W525"/>
      <c r="X525"/>
    </row>
    <row r="526" spans="1:24" s="29" customFormat="1" ht="27" customHeight="1">
      <c r="A526" s="48"/>
      <c r="B526" s="16"/>
      <c r="C526" s="16"/>
      <c r="D526" s="18"/>
      <c r="E526" s="5"/>
      <c r="F526" s="39"/>
      <c r="G526" s="40"/>
      <c r="H526" s="15"/>
      <c r="I526" s="15"/>
      <c r="J526" s="15"/>
      <c r="K526" s="6"/>
      <c r="L526" s="40"/>
      <c r="M526" s="25"/>
      <c r="N526" s="5"/>
      <c r="O526" s="5"/>
      <c r="P526" s="46"/>
      <c r="Q526" s="9"/>
      <c r="R526" s="26"/>
      <c r="S526" s="46"/>
      <c r="U526"/>
      <c r="V526"/>
      <c r="W526"/>
      <c r="X526"/>
    </row>
    <row r="527" spans="1:24" s="29" customFormat="1" ht="27" customHeight="1">
      <c r="A527" s="48"/>
      <c r="B527" s="16"/>
      <c r="C527" s="16"/>
      <c r="D527" s="18"/>
      <c r="E527" s="5"/>
      <c r="F527" s="39"/>
      <c r="G527" s="40"/>
      <c r="H527" s="15"/>
      <c r="I527" s="15"/>
      <c r="J527" s="15"/>
      <c r="K527" s="6"/>
      <c r="L527" s="40"/>
      <c r="M527" s="25"/>
      <c r="N527" s="5"/>
      <c r="O527" s="5"/>
      <c r="P527" s="46"/>
      <c r="Q527" s="9"/>
      <c r="R527" s="26"/>
      <c r="S527" s="46"/>
      <c r="U527"/>
      <c r="V527"/>
      <c r="W527"/>
      <c r="X527"/>
    </row>
    <row r="528" spans="1:24" s="29" customFormat="1" ht="27" customHeight="1">
      <c r="A528" s="48"/>
      <c r="B528" s="16"/>
      <c r="C528" s="16"/>
      <c r="D528" s="18"/>
      <c r="E528" s="5"/>
      <c r="F528" s="39"/>
      <c r="G528" s="40"/>
      <c r="H528" s="15"/>
      <c r="I528" s="15"/>
      <c r="J528" s="15"/>
      <c r="K528" s="6"/>
      <c r="L528" s="40"/>
      <c r="M528" s="25"/>
      <c r="N528" s="5"/>
      <c r="O528" s="5"/>
      <c r="P528" s="46"/>
      <c r="Q528" s="9"/>
      <c r="R528" s="26"/>
      <c r="S528" s="46"/>
      <c r="U528"/>
      <c r="V528"/>
      <c r="W528"/>
      <c r="X528"/>
    </row>
    <row r="529" spans="1:24" s="29" customFormat="1" ht="27" customHeight="1">
      <c r="A529" s="48"/>
      <c r="B529" s="16"/>
      <c r="C529" s="16"/>
      <c r="D529" s="18"/>
      <c r="E529" s="5"/>
      <c r="F529" s="39"/>
      <c r="G529" s="40"/>
      <c r="H529" s="15"/>
      <c r="I529" s="15"/>
      <c r="J529" s="15"/>
      <c r="K529" s="6"/>
      <c r="L529" s="40"/>
      <c r="M529" s="25"/>
      <c r="N529" s="5"/>
      <c r="O529" s="5"/>
      <c r="P529" s="46"/>
      <c r="Q529" s="9"/>
      <c r="R529" s="26"/>
      <c r="S529" s="46"/>
      <c r="U529"/>
      <c r="V529"/>
      <c r="W529"/>
      <c r="X529"/>
    </row>
    <row r="530" spans="1:24" s="29" customFormat="1" ht="27" customHeight="1">
      <c r="A530" s="48"/>
      <c r="B530" s="16"/>
      <c r="C530" s="16"/>
      <c r="D530" s="18"/>
      <c r="E530" s="5"/>
      <c r="F530" s="39"/>
      <c r="G530" s="40"/>
      <c r="H530" s="15"/>
      <c r="I530" s="15"/>
      <c r="J530" s="15"/>
      <c r="K530" s="6"/>
      <c r="L530" s="40"/>
      <c r="M530" s="25"/>
      <c r="N530" s="5"/>
      <c r="O530" s="5"/>
      <c r="P530" s="46"/>
      <c r="Q530" s="9"/>
      <c r="R530" s="26"/>
      <c r="S530" s="46"/>
      <c r="U530"/>
      <c r="V530"/>
      <c r="W530"/>
      <c r="X530"/>
    </row>
    <row r="531" spans="1:24" s="29" customFormat="1" ht="27" customHeight="1">
      <c r="A531" s="48"/>
      <c r="B531" s="16"/>
      <c r="C531" s="16"/>
      <c r="D531" s="18"/>
      <c r="E531" s="5"/>
      <c r="F531" s="39"/>
      <c r="G531" s="40"/>
      <c r="H531" s="15"/>
      <c r="I531" s="15"/>
      <c r="J531" s="15"/>
      <c r="K531" s="6"/>
      <c r="L531" s="40"/>
      <c r="M531" s="25"/>
      <c r="N531" s="5"/>
      <c r="O531" s="5"/>
      <c r="P531" s="46"/>
      <c r="Q531" s="9"/>
      <c r="R531" s="26"/>
      <c r="S531" s="46"/>
      <c r="U531"/>
      <c r="V531"/>
      <c r="W531"/>
      <c r="X531"/>
    </row>
    <row r="532" spans="1:24" s="29" customFormat="1" ht="27" customHeight="1">
      <c r="A532" s="48"/>
      <c r="B532" s="16"/>
      <c r="C532" s="16"/>
      <c r="D532" s="18"/>
      <c r="E532" s="5"/>
      <c r="F532" s="39"/>
      <c r="G532" s="40"/>
      <c r="H532" s="15"/>
      <c r="I532" s="15"/>
      <c r="J532" s="15"/>
      <c r="K532" s="6"/>
      <c r="L532" s="40"/>
      <c r="M532" s="25"/>
      <c r="N532" s="5"/>
      <c r="O532" s="5"/>
      <c r="P532" s="46"/>
      <c r="Q532" s="9"/>
      <c r="R532" s="26"/>
      <c r="S532" s="46"/>
      <c r="U532"/>
      <c r="V532"/>
      <c r="W532"/>
      <c r="X532"/>
    </row>
    <row r="533" spans="1:24" s="29" customFormat="1" ht="27" customHeight="1">
      <c r="A533" s="48"/>
      <c r="B533" s="16"/>
      <c r="C533" s="16"/>
      <c r="D533" s="18"/>
      <c r="E533" s="5"/>
      <c r="F533" s="39"/>
      <c r="G533" s="40"/>
      <c r="H533" s="15"/>
      <c r="I533" s="15"/>
      <c r="J533" s="15"/>
      <c r="K533" s="6"/>
      <c r="L533" s="40"/>
      <c r="M533" s="25"/>
      <c r="N533" s="5"/>
      <c r="O533" s="5"/>
      <c r="P533" s="46"/>
      <c r="Q533" s="9"/>
      <c r="R533" s="26"/>
      <c r="S533" s="46"/>
      <c r="U533"/>
      <c r="V533"/>
      <c r="W533"/>
      <c r="X533"/>
    </row>
    <row r="534" spans="1:24" s="29" customFormat="1" ht="27" customHeight="1">
      <c r="A534" s="48"/>
      <c r="B534" s="16"/>
      <c r="C534" s="16"/>
      <c r="D534" s="18"/>
      <c r="E534" s="5"/>
      <c r="F534" s="39"/>
      <c r="G534" s="40"/>
      <c r="H534" s="15"/>
      <c r="I534" s="15"/>
      <c r="J534" s="15"/>
      <c r="K534" s="6"/>
      <c r="L534" s="40"/>
      <c r="M534" s="25"/>
      <c r="N534" s="5"/>
      <c r="O534" s="5"/>
      <c r="P534" s="46"/>
      <c r="Q534" s="9"/>
      <c r="R534" s="26"/>
      <c r="S534" s="46"/>
      <c r="U534"/>
      <c r="V534"/>
      <c r="W534"/>
      <c r="X534"/>
    </row>
    <row r="535" spans="1:24" s="29" customFormat="1" ht="27" customHeight="1">
      <c r="A535" s="48"/>
      <c r="B535" s="16"/>
      <c r="C535" s="16"/>
      <c r="D535" s="18"/>
      <c r="E535" s="5"/>
      <c r="F535" s="39"/>
      <c r="G535" s="40"/>
      <c r="H535" s="15"/>
      <c r="I535" s="15"/>
      <c r="J535" s="15"/>
      <c r="K535" s="6"/>
      <c r="L535" s="40"/>
      <c r="M535" s="25"/>
      <c r="N535" s="5"/>
      <c r="O535" s="5"/>
      <c r="P535" s="46"/>
      <c r="Q535" s="9"/>
      <c r="R535" s="26"/>
      <c r="S535" s="46"/>
      <c r="U535"/>
      <c r="V535"/>
      <c r="W535"/>
      <c r="X535"/>
    </row>
    <row r="536" spans="1:24" s="29" customFormat="1" ht="27" customHeight="1">
      <c r="A536" s="48"/>
      <c r="B536" s="16"/>
      <c r="C536" s="16"/>
      <c r="D536" s="18"/>
      <c r="E536" s="5"/>
      <c r="F536" s="39"/>
      <c r="G536" s="40"/>
      <c r="H536" s="15"/>
      <c r="I536" s="15"/>
      <c r="J536" s="15"/>
      <c r="K536" s="6"/>
      <c r="L536" s="40"/>
      <c r="M536" s="25"/>
      <c r="N536" s="5"/>
      <c r="O536" s="5"/>
      <c r="P536" s="46"/>
      <c r="Q536" s="9"/>
      <c r="R536" s="26"/>
      <c r="S536" s="46"/>
      <c r="U536"/>
      <c r="V536"/>
      <c r="W536"/>
      <c r="X536"/>
    </row>
    <row r="537" spans="1:24" s="29" customFormat="1" ht="27" customHeight="1">
      <c r="A537" s="48"/>
      <c r="B537" s="16"/>
      <c r="C537" s="16"/>
      <c r="D537" s="18"/>
      <c r="E537" s="5"/>
      <c r="F537" s="39"/>
      <c r="G537" s="40"/>
      <c r="H537" s="15"/>
      <c r="I537" s="15"/>
      <c r="J537" s="15"/>
      <c r="K537" s="6"/>
      <c r="L537" s="40"/>
      <c r="M537" s="25"/>
      <c r="N537" s="5"/>
      <c r="O537" s="5"/>
      <c r="P537" s="46"/>
      <c r="Q537" s="9"/>
      <c r="R537" s="26"/>
      <c r="S537" s="46"/>
      <c r="U537"/>
      <c r="V537"/>
      <c r="W537"/>
      <c r="X537"/>
    </row>
    <row r="538" spans="1:24" s="29" customFormat="1" ht="27" customHeight="1">
      <c r="A538" s="48"/>
      <c r="B538" s="16"/>
      <c r="C538" s="16"/>
      <c r="D538" s="18"/>
      <c r="E538" s="5"/>
      <c r="F538" s="39"/>
      <c r="G538" s="40"/>
      <c r="H538" s="15"/>
      <c r="I538" s="15"/>
      <c r="J538" s="15"/>
      <c r="K538" s="6"/>
      <c r="L538" s="40"/>
      <c r="M538" s="25"/>
      <c r="N538" s="5"/>
      <c r="O538" s="5"/>
      <c r="P538" s="46"/>
      <c r="Q538" s="9"/>
      <c r="R538" s="26"/>
      <c r="S538" s="46"/>
      <c r="U538"/>
      <c r="V538"/>
      <c r="W538"/>
      <c r="X538"/>
    </row>
    <row r="539" spans="1:24" s="29" customFormat="1" ht="27" customHeight="1">
      <c r="A539" s="48"/>
      <c r="B539" s="16"/>
      <c r="C539" s="16"/>
      <c r="D539" s="18"/>
      <c r="E539" s="5"/>
      <c r="F539" s="39"/>
      <c r="G539" s="40"/>
      <c r="H539" s="15"/>
      <c r="I539" s="15"/>
      <c r="J539" s="15"/>
      <c r="K539" s="6"/>
      <c r="L539" s="40"/>
      <c r="M539" s="25"/>
      <c r="N539" s="5"/>
      <c r="O539" s="5"/>
      <c r="P539" s="46"/>
      <c r="Q539" s="9"/>
      <c r="R539" s="26"/>
      <c r="S539" s="46"/>
      <c r="U539"/>
      <c r="V539"/>
      <c r="W539"/>
      <c r="X539"/>
    </row>
    <row r="540" spans="1:24" s="29" customFormat="1" ht="27" customHeight="1">
      <c r="A540" s="48"/>
      <c r="B540" s="16"/>
      <c r="C540" s="16"/>
      <c r="D540" s="18"/>
      <c r="E540" s="5"/>
      <c r="F540" s="39"/>
      <c r="G540" s="40"/>
      <c r="H540" s="15"/>
      <c r="I540" s="15"/>
      <c r="J540" s="15"/>
      <c r="K540" s="6"/>
      <c r="L540" s="40"/>
      <c r="M540" s="25"/>
      <c r="N540" s="5"/>
      <c r="O540" s="5"/>
      <c r="P540" s="46"/>
      <c r="Q540" s="9"/>
      <c r="R540" s="26"/>
      <c r="S540" s="46"/>
      <c r="U540"/>
      <c r="V540"/>
      <c r="W540"/>
      <c r="X540"/>
    </row>
    <row r="541" spans="1:24" s="29" customFormat="1" ht="27" customHeight="1">
      <c r="A541" s="48"/>
      <c r="B541" s="16"/>
      <c r="C541" s="16"/>
      <c r="D541" s="18"/>
      <c r="E541" s="5"/>
      <c r="F541" s="39"/>
      <c r="G541" s="40"/>
      <c r="H541" s="15"/>
      <c r="I541" s="15"/>
      <c r="J541" s="15"/>
      <c r="K541" s="6"/>
      <c r="L541" s="40"/>
      <c r="M541" s="25"/>
      <c r="N541" s="5"/>
      <c r="O541" s="5"/>
      <c r="P541" s="46"/>
      <c r="Q541" s="9"/>
      <c r="R541" s="26"/>
      <c r="S541" s="46"/>
      <c r="U541"/>
      <c r="V541"/>
      <c r="W541"/>
      <c r="X541"/>
    </row>
    <row r="542" spans="1:24" s="29" customFormat="1" ht="27" customHeight="1">
      <c r="A542" s="48"/>
      <c r="B542" s="16"/>
      <c r="C542" s="16"/>
      <c r="D542" s="18"/>
      <c r="E542" s="5"/>
      <c r="F542" s="39"/>
      <c r="G542" s="40"/>
      <c r="H542" s="15"/>
      <c r="I542" s="15"/>
      <c r="J542" s="15"/>
      <c r="K542" s="6"/>
      <c r="L542" s="40"/>
      <c r="M542" s="25"/>
      <c r="N542" s="5"/>
      <c r="O542" s="5"/>
      <c r="P542" s="46"/>
      <c r="Q542" s="9"/>
      <c r="R542" s="26"/>
      <c r="S542" s="46"/>
      <c r="U542"/>
      <c r="V542"/>
      <c r="W542"/>
      <c r="X542"/>
    </row>
    <row r="543" spans="1:24" s="29" customFormat="1" ht="27" customHeight="1">
      <c r="A543" s="48"/>
      <c r="B543" s="16"/>
      <c r="C543" s="16"/>
      <c r="D543" s="18"/>
      <c r="E543" s="5"/>
      <c r="F543" s="39"/>
      <c r="G543" s="40"/>
      <c r="H543" s="15"/>
      <c r="I543" s="15"/>
      <c r="J543" s="15"/>
      <c r="K543" s="6"/>
      <c r="L543" s="40"/>
      <c r="M543" s="25"/>
      <c r="N543" s="5"/>
      <c r="O543" s="5"/>
      <c r="P543" s="46"/>
      <c r="Q543" s="9"/>
      <c r="R543" s="26"/>
      <c r="S543" s="46"/>
      <c r="U543"/>
      <c r="V543"/>
      <c r="W543"/>
      <c r="X543"/>
    </row>
    <row r="544" spans="1:24" s="29" customFormat="1" ht="27" customHeight="1">
      <c r="A544" s="48"/>
      <c r="B544" s="16"/>
      <c r="C544" s="16"/>
      <c r="D544" s="18"/>
      <c r="E544" s="5"/>
      <c r="F544" s="39"/>
      <c r="G544" s="40"/>
      <c r="H544" s="15"/>
      <c r="I544" s="15"/>
      <c r="J544" s="15"/>
      <c r="K544" s="6"/>
      <c r="L544" s="40"/>
      <c r="M544" s="25"/>
      <c r="N544" s="5"/>
      <c r="O544" s="5"/>
      <c r="P544" s="46"/>
      <c r="Q544" s="9"/>
      <c r="R544" s="26"/>
      <c r="S544" s="46"/>
      <c r="U544"/>
      <c r="V544"/>
      <c r="W544"/>
      <c r="X544"/>
    </row>
    <row r="545" spans="1:24" s="29" customFormat="1" ht="27" customHeight="1">
      <c r="A545" s="48"/>
      <c r="B545" s="16"/>
      <c r="C545" s="16"/>
      <c r="D545" s="18"/>
      <c r="E545" s="5"/>
      <c r="F545" s="39"/>
      <c r="G545" s="40"/>
      <c r="H545" s="15"/>
      <c r="I545" s="15"/>
      <c r="J545" s="15"/>
      <c r="K545" s="6"/>
      <c r="L545" s="40"/>
      <c r="M545" s="25"/>
      <c r="N545" s="5"/>
      <c r="O545" s="5"/>
      <c r="P545" s="46"/>
      <c r="Q545" s="9"/>
      <c r="R545" s="26"/>
      <c r="S545" s="46"/>
      <c r="U545"/>
      <c r="V545"/>
      <c r="W545"/>
      <c r="X545"/>
    </row>
    <row r="546" spans="1:24" s="29" customFormat="1" ht="27" customHeight="1">
      <c r="A546" s="48"/>
      <c r="B546" s="16"/>
      <c r="C546" s="16"/>
      <c r="D546" s="18"/>
      <c r="E546" s="5"/>
      <c r="F546" s="39"/>
      <c r="G546" s="40"/>
      <c r="H546" s="15"/>
      <c r="I546" s="15"/>
      <c r="J546" s="15"/>
      <c r="K546" s="6"/>
      <c r="L546" s="40"/>
      <c r="M546" s="25"/>
      <c r="N546" s="5"/>
      <c r="O546" s="5"/>
      <c r="P546" s="46"/>
      <c r="Q546" s="9"/>
      <c r="R546" s="26"/>
      <c r="S546" s="46"/>
      <c r="U546"/>
      <c r="V546"/>
      <c r="W546"/>
      <c r="X546"/>
    </row>
    <row r="547" spans="1:24" s="29" customFormat="1" ht="27" customHeight="1">
      <c r="A547" s="48"/>
      <c r="B547" s="16"/>
      <c r="C547" s="16"/>
      <c r="D547" s="18"/>
      <c r="E547" s="5"/>
      <c r="F547" s="39"/>
      <c r="G547" s="40"/>
      <c r="H547" s="15"/>
      <c r="I547" s="15"/>
      <c r="J547" s="15"/>
      <c r="K547" s="6"/>
      <c r="L547" s="40"/>
      <c r="M547" s="25"/>
      <c r="N547" s="5"/>
      <c r="O547" s="5"/>
      <c r="P547" s="46"/>
      <c r="Q547" s="9"/>
      <c r="R547" s="26"/>
      <c r="S547" s="46"/>
      <c r="U547"/>
      <c r="V547"/>
      <c r="W547"/>
      <c r="X547"/>
    </row>
    <row r="548" spans="1:24" s="29" customFormat="1" ht="27" customHeight="1">
      <c r="A548" s="48"/>
      <c r="B548" s="16"/>
      <c r="C548" s="16"/>
      <c r="D548" s="18"/>
      <c r="E548" s="5"/>
      <c r="F548" s="39"/>
      <c r="G548" s="40"/>
      <c r="H548" s="15"/>
      <c r="I548" s="15"/>
      <c r="J548" s="15"/>
      <c r="K548" s="6"/>
      <c r="L548" s="40"/>
      <c r="M548" s="25"/>
      <c r="N548" s="5"/>
      <c r="O548" s="5"/>
      <c r="P548" s="46"/>
      <c r="Q548" s="9"/>
      <c r="R548" s="26"/>
      <c r="S548" s="46"/>
      <c r="U548"/>
      <c r="V548"/>
      <c r="W548"/>
      <c r="X548"/>
    </row>
    <row r="549" spans="1:24" s="29" customFormat="1" ht="27" customHeight="1">
      <c r="A549" s="48"/>
      <c r="B549" s="16"/>
      <c r="C549" s="16"/>
      <c r="D549" s="18"/>
      <c r="E549" s="5"/>
      <c r="F549" s="39"/>
      <c r="G549" s="40"/>
      <c r="H549" s="15"/>
      <c r="I549" s="15"/>
      <c r="J549" s="15"/>
      <c r="K549" s="6"/>
      <c r="L549" s="40"/>
      <c r="M549" s="25"/>
      <c r="N549" s="5"/>
      <c r="O549" s="5"/>
      <c r="P549" s="46"/>
      <c r="Q549" s="9"/>
      <c r="R549" s="26"/>
      <c r="S549" s="46"/>
      <c r="U549"/>
      <c r="V549"/>
      <c r="W549"/>
      <c r="X549"/>
    </row>
    <row r="550" spans="1:24" s="29" customFormat="1" ht="27" customHeight="1">
      <c r="A550" s="48"/>
      <c r="B550" s="16"/>
      <c r="C550" s="16"/>
      <c r="D550" s="18"/>
      <c r="E550" s="5"/>
      <c r="F550" s="39"/>
      <c r="G550" s="40"/>
      <c r="H550" s="15"/>
      <c r="I550" s="15"/>
      <c r="J550" s="15"/>
      <c r="K550" s="6"/>
      <c r="L550" s="40"/>
      <c r="M550" s="25"/>
      <c r="N550" s="5"/>
      <c r="O550" s="5"/>
      <c r="P550" s="46"/>
      <c r="Q550" s="9"/>
      <c r="R550" s="26"/>
      <c r="S550" s="46"/>
      <c r="U550"/>
      <c r="V550"/>
      <c r="W550"/>
      <c r="X550"/>
    </row>
    <row r="551" spans="1:24" s="29" customFormat="1" ht="27" customHeight="1">
      <c r="A551" s="48"/>
      <c r="B551" s="16"/>
      <c r="C551" s="16"/>
      <c r="D551" s="18"/>
      <c r="E551" s="5"/>
      <c r="F551" s="39"/>
      <c r="G551" s="40"/>
      <c r="H551" s="15"/>
      <c r="I551" s="15"/>
      <c r="J551" s="15"/>
      <c r="K551" s="6"/>
      <c r="L551" s="40"/>
      <c r="M551" s="25"/>
      <c r="N551" s="5"/>
      <c r="O551" s="5"/>
      <c r="P551" s="46"/>
      <c r="Q551" s="9"/>
      <c r="R551" s="26"/>
      <c r="S551" s="46"/>
      <c r="U551"/>
      <c r="V551"/>
      <c r="W551"/>
      <c r="X551"/>
    </row>
    <row r="552" spans="1:24" s="29" customFormat="1" ht="27" customHeight="1">
      <c r="A552" s="48"/>
      <c r="B552" s="16"/>
      <c r="C552" s="16"/>
      <c r="D552" s="18"/>
      <c r="E552" s="5"/>
      <c r="F552" s="39"/>
      <c r="G552" s="40"/>
      <c r="H552" s="15"/>
      <c r="I552" s="15"/>
      <c r="J552" s="15"/>
      <c r="K552" s="6"/>
      <c r="L552" s="40"/>
      <c r="M552" s="25"/>
      <c r="N552" s="5"/>
      <c r="O552" s="5"/>
      <c r="P552" s="46"/>
      <c r="Q552" s="9"/>
      <c r="R552" s="26"/>
      <c r="S552" s="46"/>
      <c r="U552"/>
      <c r="V552"/>
      <c r="W552"/>
      <c r="X552"/>
    </row>
    <row r="553" spans="1:24" s="29" customFormat="1" ht="27" customHeight="1">
      <c r="A553" s="48"/>
      <c r="B553" s="16"/>
      <c r="C553" s="16"/>
      <c r="D553" s="18"/>
      <c r="E553" s="5"/>
      <c r="F553" s="39"/>
      <c r="G553" s="40"/>
      <c r="H553" s="15"/>
      <c r="I553" s="15"/>
      <c r="J553" s="15"/>
      <c r="K553" s="6"/>
      <c r="L553" s="40"/>
      <c r="M553" s="25"/>
      <c r="N553" s="5"/>
      <c r="O553" s="5"/>
      <c r="P553" s="46"/>
      <c r="Q553" s="9"/>
      <c r="R553" s="26"/>
      <c r="S553" s="46"/>
      <c r="U553"/>
      <c r="V553"/>
      <c r="W553"/>
      <c r="X553"/>
    </row>
    <row r="554" spans="1:24" s="29" customFormat="1" ht="27" customHeight="1">
      <c r="A554" s="48"/>
      <c r="B554" s="16"/>
      <c r="C554" s="16"/>
      <c r="D554" s="18"/>
      <c r="E554" s="5"/>
      <c r="F554" s="39"/>
      <c r="G554" s="40"/>
      <c r="H554" s="15"/>
      <c r="I554" s="15"/>
      <c r="J554" s="15"/>
      <c r="K554" s="6"/>
      <c r="L554" s="40"/>
      <c r="M554" s="25"/>
      <c r="N554" s="5"/>
      <c r="O554" s="5"/>
      <c r="P554" s="46"/>
      <c r="Q554" s="9"/>
      <c r="R554" s="26"/>
      <c r="S554" s="46"/>
      <c r="U554"/>
      <c r="V554"/>
      <c r="W554"/>
      <c r="X554"/>
    </row>
    <row r="555" spans="1:24" s="29" customFormat="1" ht="27" customHeight="1">
      <c r="A555" s="48"/>
      <c r="B555" s="16"/>
      <c r="C555" s="16"/>
      <c r="D555" s="18"/>
      <c r="E555" s="5"/>
      <c r="F555" s="39"/>
      <c r="G555" s="40"/>
      <c r="H555" s="15"/>
      <c r="I555" s="15"/>
      <c r="J555" s="15"/>
      <c r="K555" s="6"/>
      <c r="L555" s="40"/>
      <c r="M555" s="25"/>
      <c r="N555" s="5"/>
      <c r="O555" s="5"/>
      <c r="P555" s="46"/>
      <c r="Q555" s="9"/>
      <c r="R555" s="26"/>
      <c r="S555" s="46"/>
      <c r="U555"/>
      <c r="V555"/>
      <c r="W555"/>
      <c r="X555"/>
    </row>
    <row r="556" spans="1:24" s="29" customFormat="1" ht="27" customHeight="1">
      <c r="A556" s="48"/>
      <c r="B556" s="16"/>
      <c r="C556" s="16"/>
      <c r="D556" s="18"/>
      <c r="E556" s="5"/>
      <c r="F556" s="39"/>
      <c r="G556" s="40"/>
      <c r="H556" s="15"/>
      <c r="I556" s="15"/>
      <c r="J556" s="15"/>
      <c r="K556" s="6"/>
      <c r="L556" s="40"/>
      <c r="M556" s="25"/>
      <c r="N556" s="5"/>
      <c r="O556" s="5"/>
      <c r="P556" s="46"/>
      <c r="Q556" s="9"/>
      <c r="R556" s="26"/>
      <c r="S556" s="46"/>
      <c r="U556"/>
      <c r="V556"/>
      <c r="W556"/>
      <c r="X556"/>
    </row>
    <row r="557" spans="1:24" s="29" customFormat="1" ht="27" customHeight="1">
      <c r="A557" s="48"/>
      <c r="B557" s="16"/>
      <c r="C557" s="16"/>
      <c r="D557" s="18"/>
      <c r="E557" s="5"/>
      <c r="F557" s="39"/>
      <c r="G557" s="40"/>
      <c r="H557" s="15"/>
      <c r="I557" s="15"/>
      <c r="J557" s="15"/>
      <c r="K557" s="6"/>
      <c r="L557" s="40"/>
      <c r="M557" s="25"/>
      <c r="N557" s="5"/>
      <c r="O557" s="5"/>
      <c r="P557" s="46"/>
      <c r="Q557" s="9"/>
      <c r="R557" s="26"/>
      <c r="S557" s="46"/>
      <c r="U557"/>
      <c r="V557"/>
      <c r="W557"/>
      <c r="X557"/>
    </row>
    <row r="558" spans="1:24" s="29" customFormat="1" ht="27" customHeight="1">
      <c r="A558" s="48"/>
      <c r="B558" s="16"/>
      <c r="C558" s="16"/>
      <c r="D558" s="18"/>
      <c r="E558" s="5"/>
      <c r="F558" s="39"/>
      <c r="G558" s="40"/>
      <c r="H558" s="15"/>
      <c r="I558" s="15"/>
      <c r="J558" s="15"/>
      <c r="K558" s="6"/>
      <c r="L558" s="40"/>
      <c r="M558" s="25"/>
      <c r="N558" s="5"/>
      <c r="O558" s="5"/>
      <c r="P558" s="46"/>
      <c r="Q558" s="9"/>
      <c r="R558" s="26"/>
      <c r="S558" s="46"/>
      <c r="U558"/>
      <c r="V558"/>
      <c r="W558"/>
      <c r="X558"/>
    </row>
    <row r="559" spans="1:24" s="29" customFormat="1" ht="27" customHeight="1">
      <c r="A559" s="48"/>
      <c r="B559" s="16"/>
      <c r="C559" s="16"/>
      <c r="D559" s="18"/>
      <c r="E559" s="5"/>
      <c r="F559" s="39"/>
      <c r="G559" s="40"/>
      <c r="H559" s="15"/>
      <c r="I559" s="15"/>
      <c r="J559" s="15"/>
      <c r="K559" s="6"/>
      <c r="L559" s="40"/>
      <c r="M559" s="25"/>
      <c r="N559" s="5"/>
      <c r="O559" s="5"/>
      <c r="P559" s="46"/>
      <c r="Q559" s="9"/>
      <c r="R559" s="26"/>
      <c r="S559" s="46"/>
      <c r="U559"/>
      <c r="V559"/>
      <c r="W559"/>
      <c r="X559"/>
    </row>
    <row r="560" spans="1:24" s="29" customFormat="1" ht="27" customHeight="1">
      <c r="A560" s="48"/>
      <c r="B560" s="16"/>
      <c r="C560" s="16"/>
      <c r="D560" s="18"/>
      <c r="E560" s="5"/>
      <c r="F560" s="39"/>
      <c r="G560" s="40"/>
      <c r="H560" s="15"/>
      <c r="I560" s="15"/>
      <c r="J560" s="15"/>
      <c r="K560" s="6"/>
      <c r="L560" s="40"/>
      <c r="M560" s="25"/>
      <c r="N560" s="5"/>
      <c r="O560" s="5"/>
      <c r="P560" s="46"/>
      <c r="Q560" s="9"/>
      <c r="R560" s="26"/>
      <c r="S560" s="46"/>
      <c r="U560"/>
      <c r="V560"/>
      <c r="W560"/>
      <c r="X560"/>
    </row>
    <row r="561" spans="1:24" s="29" customFormat="1" ht="27" customHeight="1">
      <c r="A561" s="48"/>
      <c r="B561" s="16"/>
      <c r="C561" s="16"/>
      <c r="D561" s="18"/>
      <c r="E561" s="5"/>
      <c r="F561" s="39"/>
      <c r="G561" s="40"/>
      <c r="H561" s="15"/>
      <c r="I561" s="15"/>
      <c r="J561" s="15"/>
      <c r="K561" s="6"/>
      <c r="L561" s="40"/>
      <c r="M561" s="25"/>
      <c r="N561" s="5"/>
      <c r="O561" s="5"/>
      <c r="P561" s="46"/>
      <c r="Q561" s="9"/>
      <c r="R561" s="26"/>
      <c r="S561" s="46"/>
      <c r="U561"/>
      <c r="V561"/>
      <c r="W561"/>
      <c r="X561"/>
    </row>
    <row r="562" spans="1:24" s="29" customFormat="1" ht="27" customHeight="1">
      <c r="A562" s="48"/>
      <c r="B562" s="16"/>
      <c r="C562" s="16"/>
      <c r="D562" s="18"/>
      <c r="E562" s="5"/>
      <c r="F562" s="39"/>
      <c r="G562" s="40"/>
      <c r="H562" s="15"/>
      <c r="I562" s="15"/>
      <c r="J562" s="15"/>
      <c r="K562" s="6"/>
      <c r="L562" s="40"/>
      <c r="M562" s="25"/>
      <c r="N562" s="5"/>
      <c r="O562" s="5"/>
      <c r="P562" s="46"/>
      <c r="Q562" s="9"/>
      <c r="R562" s="26"/>
      <c r="S562" s="46"/>
      <c r="U562"/>
      <c r="V562"/>
      <c r="W562"/>
      <c r="X562"/>
    </row>
    <row r="563" spans="1:24" s="29" customFormat="1" ht="27" customHeight="1">
      <c r="A563" s="15"/>
      <c r="B563" s="16"/>
      <c r="C563" s="16"/>
      <c r="D563" s="18"/>
      <c r="E563" s="5"/>
      <c r="F563" s="39"/>
      <c r="G563" s="40"/>
      <c r="H563" s="15"/>
      <c r="I563" s="15"/>
      <c r="J563" s="15"/>
      <c r="K563" s="6"/>
      <c r="L563" s="40"/>
      <c r="M563" s="25"/>
      <c r="N563" s="5"/>
      <c r="O563" s="5"/>
      <c r="P563" s="46"/>
      <c r="Q563" s="9"/>
      <c r="R563" s="26"/>
      <c r="S563" s="46"/>
      <c r="U563"/>
      <c r="V563"/>
      <c r="W563"/>
      <c r="X563"/>
    </row>
    <row r="564" spans="1:24" s="29" customFormat="1" ht="27" customHeight="1">
      <c r="A564" s="15"/>
      <c r="B564" s="16"/>
      <c r="C564" s="16"/>
      <c r="D564" s="18"/>
      <c r="E564" s="5"/>
      <c r="F564" s="39"/>
      <c r="G564" s="40"/>
      <c r="H564" s="15"/>
      <c r="I564" s="15"/>
      <c r="J564" s="15"/>
      <c r="K564" s="6"/>
      <c r="L564" s="40"/>
      <c r="M564" s="25"/>
      <c r="N564" s="5"/>
      <c r="O564" s="5"/>
      <c r="P564" s="46"/>
      <c r="Q564" s="9"/>
      <c r="R564" s="26"/>
      <c r="S564" s="46"/>
      <c r="U564"/>
      <c r="V564"/>
      <c r="W564"/>
      <c r="X564"/>
    </row>
    <row r="565" spans="1:24" s="29" customFormat="1" ht="27" customHeight="1">
      <c r="A565" s="15"/>
      <c r="B565" s="16"/>
      <c r="C565" s="16"/>
      <c r="D565" s="18"/>
      <c r="E565" s="5"/>
      <c r="F565" s="39"/>
      <c r="G565" s="40"/>
      <c r="H565" s="15"/>
      <c r="I565" s="15"/>
      <c r="J565" s="15"/>
      <c r="K565" s="6"/>
      <c r="L565" s="40"/>
      <c r="M565" s="25"/>
      <c r="N565" s="5"/>
      <c r="O565" s="5"/>
      <c r="P565" s="46"/>
      <c r="Q565" s="9"/>
      <c r="R565" s="26"/>
      <c r="S565" s="46"/>
      <c r="U565"/>
      <c r="V565"/>
      <c r="W565"/>
      <c r="X565"/>
    </row>
    <row r="566" spans="1:24" s="29" customFormat="1" ht="27" customHeight="1">
      <c r="A566" s="15"/>
      <c r="B566" s="16"/>
      <c r="C566" s="16"/>
      <c r="D566" s="18"/>
      <c r="E566" s="5"/>
      <c r="F566" s="39"/>
      <c r="G566" s="40"/>
      <c r="H566" s="15"/>
      <c r="I566" s="15"/>
      <c r="J566" s="15"/>
      <c r="K566" s="6"/>
      <c r="L566" s="40"/>
      <c r="M566" s="25"/>
      <c r="N566" s="5"/>
      <c r="O566" s="5"/>
      <c r="P566" s="46"/>
      <c r="Q566" s="9"/>
      <c r="R566" s="26"/>
      <c r="S566" s="46"/>
      <c r="U566"/>
      <c r="V566"/>
      <c r="W566"/>
      <c r="X566"/>
    </row>
    <row r="567" spans="1:24" s="29" customFormat="1" ht="27" customHeight="1">
      <c r="A567" s="15"/>
      <c r="B567" s="16"/>
      <c r="C567" s="16"/>
      <c r="D567" s="18"/>
      <c r="E567" s="5"/>
      <c r="F567" s="39"/>
      <c r="G567" s="40"/>
      <c r="H567" s="15"/>
      <c r="I567" s="15"/>
      <c r="J567" s="15"/>
      <c r="K567" s="6"/>
      <c r="L567" s="40"/>
      <c r="M567" s="25"/>
      <c r="N567" s="5"/>
      <c r="O567" s="5"/>
      <c r="P567" s="46"/>
      <c r="Q567" s="9"/>
      <c r="R567" s="26"/>
      <c r="S567" s="46"/>
      <c r="U567"/>
      <c r="V567"/>
      <c r="W567"/>
      <c r="X567"/>
    </row>
    <row r="568" spans="1:24" s="29" customFormat="1" ht="27" customHeight="1">
      <c r="A568" s="15"/>
      <c r="B568" s="16"/>
      <c r="C568" s="16"/>
      <c r="D568" s="18"/>
      <c r="E568" s="5"/>
      <c r="F568" s="39"/>
      <c r="G568" s="40"/>
      <c r="H568" s="15"/>
      <c r="I568" s="15"/>
      <c r="J568" s="15"/>
      <c r="K568" s="6"/>
      <c r="L568" s="40"/>
      <c r="M568" s="25"/>
      <c r="N568" s="5"/>
      <c r="O568" s="5"/>
      <c r="P568" s="46"/>
      <c r="Q568" s="9"/>
      <c r="R568" s="26"/>
      <c r="S568" s="46"/>
      <c r="U568"/>
      <c r="V568"/>
      <c r="W568"/>
      <c r="X568"/>
    </row>
    <row r="569" spans="1:24" s="29" customFormat="1" ht="27" customHeight="1">
      <c r="A569" s="15"/>
      <c r="B569" s="16"/>
      <c r="C569" s="16"/>
      <c r="D569" s="18"/>
      <c r="E569" s="5"/>
      <c r="F569" s="39"/>
      <c r="G569" s="40"/>
      <c r="H569" s="15"/>
      <c r="I569" s="15"/>
      <c r="J569" s="15"/>
      <c r="K569" s="6"/>
      <c r="L569" s="40"/>
      <c r="M569" s="25"/>
      <c r="N569" s="5"/>
      <c r="O569" s="5"/>
      <c r="P569" s="46"/>
      <c r="Q569" s="9"/>
      <c r="R569" s="26"/>
      <c r="S569" s="46"/>
      <c r="U569"/>
      <c r="V569"/>
      <c r="W569"/>
      <c r="X569"/>
    </row>
    <row r="570" spans="1:24" s="29" customFormat="1" ht="27" customHeight="1">
      <c r="A570" s="15"/>
      <c r="B570" s="16"/>
      <c r="C570" s="16"/>
      <c r="D570" s="18"/>
      <c r="E570" s="5"/>
      <c r="F570" s="39"/>
      <c r="G570" s="40"/>
      <c r="H570" s="15"/>
      <c r="I570" s="15"/>
      <c r="J570" s="15"/>
      <c r="K570" s="6"/>
      <c r="L570" s="40"/>
      <c r="M570" s="25"/>
      <c r="N570" s="5"/>
      <c r="O570" s="5"/>
      <c r="P570" s="46"/>
      <c r="Q570" s="9"/>
      <c r="R570" s="26"/>
      <c r="S570" s="46"/>
      <c r="U570"/>
      <c r="V570"/>
      <c r="W570"/>
      <c r="X570"/>
    </row>
    <row r="571" spans="1:24" s="29" customFormat="1" ht="27" customHeight="1">
      <c r="A571" s="15"/>
      <c r="B571" s="16"/>
      <c r="C571" s="16"/>
      <c r="D571" s="18"/>
      <c r="E571" s="5"/>
      <c r="F571" s="39"/>
      <c r="G571" s="40"/>
      <c r="H571" s="15"/>
      <c r="I571" s="15"/>
      <c r="J571" s="15"/>
      <c r="K571" s="6"/>
      <c r="L571" s="40"/>
      <c r="M571" s="25"/>
      <c r="N571" s="5"/>
      <c r="O571" s="5"/>
      <c r="P571" s="46"/>
      <c r="Q571" s="9"/>
      <c r="R571" s="26"/>
      <c r="S571" s="46"/>
      <c r="U571"/>
      <c r="V571"/>
      <c r="W571"/>
      <c r="X571"/>
    </row>
    <row r="572" spans="1:24" s="29" customFormat="1" ht="27" customHeight="1">
      <c r="A572" s="15"/>
      <c r="B572" s="16"/>
      <c r="C572" s="16"/>
      <c r="D572" s="18"/>
      <c r="E572" s="5"/>
      <c r="F572" s="39"/>
      <c r="G572" s="40"/>
      <c r="H572" s="15"/>
      <c r="I572" s="15"/>
      <c r="J572" s="15"/>
      <c r="K572" s="6"/>
      <c r="L572" s="40"/>
      <c r="M572" s="25"/>
      <c r="N572" s="5"/>
      <c r="O572" s="5"/>
      <c r="P572" s="46"/>
      <c r="Q572" s="9"/>
      <c r="R572" s="26"/>
      <c r="S572" s="46"/>
      <c r="U572"/>
      <c r="V572"/>
      <c r="W572"/>
      <c r="X572"/>
    </row>
    <row r="573" spans="1:24" s="29" customFormat="1" ht="27" customHeight="1">
      <c r="A573" s="15"/>
      <c r="B573" s="16"/>
      <c r="C573" s="16"/>
      <c r="D573" s="18"/>
      <c r="E573" s="5"/>
      <c r="F573" s="39"/>
      <c r="G573" s="40"/>
      <c r="H573" s="15"/>
      <c r="I573" s="15"/>
      <c r="J573" s="15"/>
      <c r="K573" s="6"/>
      <c r="L573" s="40"/>
      <c r="M573" s="25"/>
      <c r="N573" s="5"/>
      <c r="O573" s="5"/>
      <c r="P573" s="46"/>
      <c r="Q573" s="9"/>
      <c r="R573" s="26"/>
      <c r="S573" s="46"/>
      <c r="U573"/>
      <c r="V573"/>
      <c r="W573"/>
      <c r="X573"/>
    </row>
    <row r="574" spans="1:24" s="29" customFormat="1" ht="27" customHeight="1">
      <c r="A574" s="15"/>
      <c r="B574" s="16"/>
      <c r="C574" s="16"/>
      <c r="D574" s="18"/>
      <c r="E574" s="5"/>
      <c r="F574" s="39"/>
      <c r="G574" s="40"/>
      <c r="H574" s="15"/>
      <c r="I574" s="15"/>
      <c r="J574" s="15"/>
      <c r="K574" s="6"/>
      <c r="L574" s="40"/>
      <c r="M574" s="25"/>
      <c r="N574" s="5"/>
      <c r="O574" s="5"/>
      <c r="P574" s="46"/>
      <c r="Q574" s="9"/>
      <c r="R574" s="26"/>
      <c r="S574" s="46"/>
      <c r="U574"/>
      <c r="V574"/>
      <c r="W574"/>
      <c r="X574"/>
    </row>
    <row r="575" spans="1:24" s="29" customFormat="1" ht="27" customHeight="1">
      <c r="A575" s="15"/>
      <c r="B575" s="16"/>
      <c r="C575" s="16"/>
      <c r="D575" s="18"/>
      <c r="E575" s="5"/>
      <c r="F575" s="39"/>
      <c r="G575" s="40"/>
      <c r="H575" s="15"/>
      <c r="I575" s="15"/>
      <c r="J575" s="15"/>
      <c r="K575" s="6"/>
      <c r="L575" s="40"/>
      <c r="M575" s="25"/>
      <c r="N575" s="5"/>
      <c r="O575" s="5"/>
      <c r="P575" s="46"/>
      <c r="Q575" s="9"/>
      <c r="R575" s="26"/>
      <c r="S575" s="46"/>
      <c r="U575"/>
      <c r="V575"/>
      <c r="W575"/>
      <c r="X575"/>
    </row>
    <row r="576" spans="1:24" s="29" customFormat="1" ht="27" customHeight="1">
      <c r="A576" s="15"/>
      <c r="B576" s="16"/>
      <c r="C576" s="16"/>
      <c r="D576" s="18"/>
      <c r="E576" s="5"/>
      <c r="F576" s="39"/>
      <c r="G576" s="40"/>
      <c r="H576" s="15"/>
      <c r="I576" s="15"/>
      <c r="J576" s="15"/>
      <c r="K576" s="6"/>
      <c r="L576" s="40"/>
      <c r="M576" s="25"/>
      <c r="N576" s="5"/>
      <c r="O576" s="5"/>
      <c r="P576" s="46"/>
      <c r="Q576" s="9"/>
      <c r="R576" s="26"/>
      <c r="S576" s="46"/>
      <c r="U576"/>
      <c r="V576"/>
      <c r="W576"/>
      <c r="X576"/>
    </row>
    <row r="577" spans="1:24" s="29" customFormat="1" ht="27" customHeight="1">
      <c r="A577" s="15"/>
      <c r="B577" s="16"/>
      <c r="C577" s="16"/>
      <c r="D577" s="18"/>
      <c r="E577" s="5"/>
      <c r="F577" s="39"/>
      <c r="G577" s="40"/>
      <c r="H577" s="15"/>
      <c r="I577" s="15"/>
      <c r="J577" s="15"/>
      <c r="K577" s="6"/>
      <c r="L577" s="40"/>
      <c r="M577" s="25"/>
      <c r="N577" s="5"/>
      <c r="O577" s="5"/>
      <c r="P577" s="46"/>
      <c r="Q577" s="9"/>
      <c r="R577" s="26"/>
      <c r="S577" s="46"/>
      <c r="U577"/>
      <c r="V577"/>
      <c r="W577"/>
      <c r="X577"/>
    </row>
    <row r="578" spans="1:24" s="29" customFormat="1" ht="27" customHeight="1">
      <c r="A578" s="15"/>
      <c r="B578" s="16"/>
      <c r="C578" s="16"/>
      <c r="D578" s="18"/>
      <c r="E578" s="5"/>
      <c r="F578" s="39"/>
      <c r="G578" s="40"/>
      <c r="H578" s="15"/>
      <c r="I578" s="15"/>
      <c r="J578" s="15"/>
      <c r="K578" s="6"/>
      <c r="L578" s="40"/>
      <c r="M578" s="25"/>
      <c r="N578" s="5"/>
      <c r="O578" s="5"/>
      <c r="P578" s="46"/>
      <c r="Q578" s="9"/>
      <c r="R578" s="26"/>
      <c r="S578" s="46"/>
      <c r="U578"/>
      <c r="V578"/>
      <c r="W578"/>
      <c r="X578"/>
    </row>
    <row r="579" spans="1:24" s="29" customFormat="1" ht="27" customHeight="1">
      <c r="A579" s="15"/>
      <c r="B579" s="16"/>
      <c r="C579" s="16"/>
      <c r="D579" s="18"/>
      <c r="E579" s="5"/>
      <c r="F579" s="39"/>
      <c r="G579" s="40"/>
      <c r="H579" s="15"/>
      <c r="I579" s="15"/>
      <c r="J579" s="15"/>
      <c r="K579" s="6"/>
      <c r="L579" s="40"/>
      <c r="M579" s="25"/>
      <c r="N579" s="5"/>
      <c r="O579" s="5"/>
      <c r="P579" s="46"/>
      <c r="Q579" s="9"/>
      <c r="R579" s="26"/>
      <c r="S579" s="46"/>
      <c r="U579"/>
      <c r="V579"/>
      <c r="W579"/>
      <c r="X579"/>
    </row>
    <row r="580" spans="1:24" s="29" customFormat="1" ht="27" customHeight="1">
      <c r="A580" s="15"/>
      <c r="B580" s="16"/>
      <c r="C580" s="16"/>
      <c r="D580" s="18"/>
      <c r="E580" s="5"/>
      <c r="F580" s="39"/>
      <c r="G580" s="40"/>
      <c r="H580" s="15"/>
      <c r="I580" s="15"/>
      <c r="J580" s="15"/>
      <c r="K580" s="6"/>
      <c r="L580" s="40"/>
      <c r="M580" s="25"/>
      <c r="N580" s="5"/>
      <c r="O580" s="5"/>
      <c r="P580" s="46"/>
      <c r="Q580" s="9"/>
      <c r="R580" s="26"/>
      <c r="S580" s="46"/>
      <c r="U580"/>
      <c r="V580"/>
      <c r="W580"/>
      <c r="X580"/>
    </row>
    <row r="581" spans="1:24" s="29" customFormat="1" ht="27" customHeight="1">
      <c r="A581" s="15"/>
      <c r="B581" s="16"/>
      <c r="C581" s="16"/>
      <c r="D581" s="18"/>
      <c r="E581" s="5"/>
      <c r="F581" s="39"/>
      <c r="G581" s="40"/>
      <c r="H581" s="15"/>
      <c r="I581" s="15"/>
      <c r="J581" s="15"/>
      <c r="K581" s="6"/>
      <c r="L581" s="40"/>
      <c r="M581" s="25"/>
      <c r="N581" s="5"/>
      <c r="O581" s="5"/>
      <c r="P581" s="46"/>
      <c r="Q581" s="9"/>
      <c r="R581" s="26"/>
      <c r="S581" s="46"/>
      <c r="U581"/>
      <c r="V581"/>
      <c r="W581"/>
      <c r="X581"/>
    </row>
    <row r="582" spans="1:24" s="29" customFormat="1" ht="27" customHeight="1">
      <c r="A582" s="15"/>
      <c r="B582" s="16"/>
      <c r="C582" s="16"/>
      <c r="D582" s="18"/>
      <c r="E582" s="5"/>
      <c r="F582" s="39"/>
      <c r="G582" s="40"/>
      <c r="H582" s="15"/>
      <c r="I582" s="15"/>
      <c r="J582" s="15"/>
      <c r="K582" s="6"/>
      <c r="L582" s="40"/>
      <c r="M582" s="25"/>
      <c r="N582" s="5"/>
      <c r="O582" s="5"/>
      <c r="P582" s="46"/>
      <c r="Q582" s="9"/>
      <c r="R582" s="26"/>
      <c r="S582" s="46"/>
      <c r="U582"/>
      <c r="V582"/>
      <c r="W582"/>
      <c r="X582"/>
    </row>
    <row r="583" spans="1:24" s="29" customFormat="1" ht="27" customHeight="1">
      <c r="A583" s="15"/>
      <c r="B583" s="16"/>
      <c r="C583" s="16"/>
      <c r="D583" s="18"/>
      <c r="E583" s="5"/>
      <c r="F583" s="39"/>
      <c r="G583" s="40"/>
      <c r="H583" s="15"/>
      <c r="I583" s="15"/>
      <c r="J583" s="15"/>
      <c r="K583" s="6"/>
      <c r="L583" s="40"/>
      <c r="M583" s="25"/>
      <c r="N583" s="5"/>
      <c r="O583" s="5"/>
      <c r="P583" s="46"/>
      <c r="Q583" s="9"/>
      <c r="R583" s="26"/>
      <c r="S583" s="46"/>
      <c r="U583"/>
      <c r="V583"/>
      <c r="W583"/>
      <c r="X583"/>
    </row>
    <row r="584" spans="1:24" s="29" customFormat="1" ht="27" customHeight="1">
      <c r="A584" s="15"/>
      <c r="B584" s="16"/>
      <c r="C584" s="16"/>
      <c r="D584" s="18"/>
      <c r="E584" s="5"/>
      <c r="F584" s="39"/>
      <c r="G584" s="40"/>
      <c r="H584" s="15"/>
      <c r="I584" s="15"/>
      <c r="J584" s="15"/>
      <c r="K584" s="6"/>
      <c r="L584" s="40"/>
      <c r="M584" s="25"/>
      <c r="N584" s="5"/>
      <c r="O584" s="5"/>
      <c r="P584" s="46"/>
      <c r="Q584" s="9"/>
      <c r="R584" s="26"/>
      <c r="S584" s="46"/>
      <c r="U584"/>
      <c r="V584"/>
      <c r="W584"/>
      <c r="X584"/>
    </row>
    <row r="585" spans="1:24" s="29" customFormat="1" ht="27" customHeight="1">
      <c r="A585" s="15"/>
      <c r="B585" s="16"/>
      <c r="C585" s="16"/>
      <c r="D585" s="18"/>
      <c r="E585" s="5"/>
      <c r="F585" s="39"/>
      <c r="G585" s="40"/>
      <c r="H585" s="15"/>
      <c r="I585" s="15"/>
      <c r="J585" s="15"/>
      <c r="K585" s="6"/>
      <c r="L585" s="40"/>
      <c r="M585" s="25"/>
      <c r="N585" s="5"/>
      <c r="O585" s="5"/>
      <c r="P585" s="46"/>
      <c r="Q585" s="9"/>
      <c r="R585" s="26"/>
      <c r="S585" s="46"/>
      <c r="U585"/>
      <c r="V585"/>
      <c r="W585"/>
      <c r="X585"/>
    </row>
    <row r="586" spans="1:24" s="29" customFormat="1" ht="27" customHeight="1">
      <c r="A586" s="15"/>
      <c r="B586" s="16"/>
      <c r="C586" s="16"/>
      <c r="D586" s="18"/>
      <c r="E586" s="5"/>
      <c r="F586" s="39"/>
      <c r="G586" s="40"/>
      <c r="H586" s="15"/>
      <c r="I586" s="15"/>
      <c r="J586" s="15"/>
      <c r="K586" s="6"/>
      <c r="L586" s="40"/>
      <c r="M586" s="25"/>
      <c r="N586" s="5"/>
      <c r="O586" s="5"/>
      <c r="P586" s="46"/>
      <c r="Q586" s="9"/>
      <c r="R586" s="26"/>
      <c r="S586" s="46"/>
      <c r="U586"/>
      <c r="V586"/>
      <c r="W586"/>
      <c r="X586"/>
    </row>
    <row r="587" spans="1:24" s="29" customFormat="1" ht="27" customHeight="1">
      <c r="A587" s="15"/>
      <c r="B587" s="16"/>
      <c r="C587" s="16"/>
      <c r="D587" s="18"/>
      <c r="E587" s="5"/>
      <c r="F587" s="39"/>
      <c r="G587" s="40"/>
      <c r="H587" s="15"/>
      <c r="I587" s="15"/>
      <c r="J587" s="15"/>
      <c r="K587" s="6"/>
      <c r="L587" s="40"/>
      <c r="M587" s="25"/>
      <c r="N587" s="5"/>
      <c r="O587" s="5"/>
      <c r="P587" s="46"/>
      <c r="Q587" s="9"/>
      <c r="R587" s="26"/>
      <c r="S587" s="46"/>
      <c r="U587"/>
      <c r="V587"/>
      <c r="W587"/>
      <c r="X587"/>
    </row>
    <row r="588" spans="1:24" s="29" customFormat="1" ht="27" customHeight="1">
      <c r="A588" s="15"/>
      <c r="B588" s="16"/>
      <c r="C588" s="16"/>
      <c r="D588" s="18"/>
      <c r="E588" s="5"/>
      <c r="F588" s="39"/>
      <c r="G588" s="40"/>
      <c r="H588" s="15"/>
      <c r="I588" s="15"/>
      <c r="J588" s="15"/>
      <c r="K588" s="6"/>
      <c r="L588" s="40"/>
      <c r="M588" s="25"/>
      <c r="N588" s="5"/>
      <c r="O588" s="5"/>
      <c r="P588" s="46"/>
      <c r="Q588" s="9"/>
      <c r="R588" s="26"/>
      <c r="S588" s="46"/>
      <c r="U588"/>
      <c r="V588"/>
      <c r="W588"/>
      <c r="X588"/>
    </row>
    <row r="589" spans="1:24" s="29" customFormat="1" ht="27" customHeight="1">
      <c r="A589" s="15"/>
      <c r="B589" s="16"/>
      <c r="C589" s="16"/>
      <c r="D589" s="18"/>
      <c r="E589" s="5"/>
      <c r="F589" s="39"/>
      <c r="G589" s="40"/>
      <c r="H589" s="15"/>
      <c r="I589" s="15"/>
      <c r="J589" s="15"/>
      <c r="K589" s="6"/>
      <c r="L589" s="40"/>
      <c r="M589" s="25"/>
      <c r="N589" s="5"/>
      <c r="O589" s="5"/>
      <c r="P589" s="46"/>
      <c r="Q589" s="9"/>
      <c r="R589" s="26"/>
      <c r="S589" s="46"/>
      <c r="U589"/>
      <c r="V589"/>
      <c r="W589"/>
      <c r="X589"/>
    </row>
    <row r="590" spans="1:24" s="29" customFormat="1" ht="27" customHeight="1">
      <c r="A590" s="15"/>
      <c r="B590" s="16"/>
      <c r="C590" s="16"/>
      <c r="D590" s="18"/>
      <c r="E590" s="5"/>
      <c r="F590" s="39"/>
      <c r="G590" s="40"/>
      <c r="H590" s="15"/>
      <c r="I590" s="15"/>
      <c r="J590" s="15"/>
      <c r="K590" s="6"/>
      <c r="L590" s="40"/>
      <c r="M590" s="25"/>
      <c r="N590" s="5"/>
      <c r="O590" s="5"/>
      <c r="P590" s="46"/>
      <c r="Q590" s="9"/>
      <c r="R590" s="26"/>
      <c r="S590" s="46"/>
      <c r="U590"/>
      <c r="V590"/>
      <c r="W590"/>
      <c r="X590"/>
    </row>
    <row r="591" spans="1:24" s="29" customFormat="1" ht="27" customHeight="1">
      <c r="A591" s="15"/>
      <c r="B591" s="16"/>
      <c r="C591" s="16"/>
      <c r="D591" s="18"/>
      <c r="E591" s="5"/>
      <c r="F591" s="39"/>
      <c r="G591" s="40"/>
      <c r="H591" s="15"/>
      <c r="I591" s="15"/>
      <c r="J591" s="15"/>
      <c r="K591" s="6"/>
      <c r="L591" s="40"/>
      <c r="M591" s="25"/>
      <c r="N591" s="5"/>
      <c r="O591" s="5"/>
      <c r="P591" s="46"/>
      <c r="Q591" s="9"/>
      <c r="R591" s="26"/>
      <c r="S591" s="46"/>
      <c r="U591"/>
      <c r="V591"/>
      <c r="W591"/>
      <c r="X591"/>
    </row>
    <row r="592" spans="1:24" s="29" customFormat="1" ht="27" customHeight="1">
      <c r="A592" s="15"/>
      <c r="B592" s="16"/>
      <c r="C592" s="16"/>
      <c r="D592" s="18"/>
      <c r="E592" s="5"/>
      <c r="F592" s="39"/>
      <c r="G592" s="40"/>
      <c r="H592" s="15"/>
      <c r="I592" s="15"/>
      <c r="J592" s="15"/>
      <c r="K592" s="6"/>
      <c r="L592" s="40"/>
      <c r="M592" s="25"/>
      <c r="N592" s="5"/>
      <c r="O592" s="5"/>
      <c r="P592" s="46"/>
      <c r="Q592" s="9"/>
      <c r="R592" s="26"/>
      <c r="S592" s="46"/>
      <c r="U592"/>
      <c r="V592"/>
      <c r="W592"/>
      <c r="X592"/>
    </row>
    <row r="593" spans="1:24" s="29" customFormat="1" ht="27" customHeight="1">
      <c r="A593" s="15"/>
      <c r="B593" s="16"/>
      <c r="C593" s="16"/>
      <c r="D593" s="18"/>
      <c r="E593" s="5"/>
      <c r="F593" s="39"/>
      <c r="G593" s="40"/>
      <c r="H593" s="15"/>
      <c r="I593" s="15"/>
      <c r="J593" s="15"/>
      <c r="K593" s="6"/>
      <c r="L593" s="40"/>
      <c r="M593" s="25"/>
      <c r="N593" s="5"/>
      <c r="O593" s="5"/>
      <c r="P593" s="46"/>
      <c r="Q593" s="9"/>
      <c r="R593" s="26"/>
      <c r="S593" s="46"/>
      <c r="U593"/>
      <c r="V593"/>
      <c r="W593"/>
      <c r="X593"/>
    </row>
    <row r="594" spans="1:24" s="29" customFormat="1" ht="27" customHeight="1">
      <c r="A594" s="15"/>
      <c r="B594" s="16"/>
      <c r="C594" s="16"/>
      <c r="D594" s="18"/>
      <c r="E594" s="5"/>
      <c r="F594" s="39"/>
      <c r="G594" s="40"/>
      <c r="H594" s="15"/>
      <c r="I594" s="15"/>
      <c r="J594" s="15"/>
      <c r="K594" s="6"/>
      <c r="L594" s="40"/>
      <c r="M594" s="25"/>
      <c r="N594" s="5"/>
      <c r="O594" s="5"/>
      <c r="P594" s="46"/>
      <c r="Q594" s="9"/>
      <c r="R594" s="26"/>
      <c r="S594" s="46"/>
      <c r="U594"/>
      <c r="V594"/>
      <c r="W594"/>
      <c r="X594"/>
    </row>
    <row r="595" spans="1:24" s="29" customFormat="1" ht="75">
      <c r="A595" s="15"/>
      <c r="B595" s="16"/>
      <c r="C595" s="16"/>
      <c r="D595" s="18"/>
      <c r="E595" s="5"/>
      <c r="F595" s="41" t="s">
        <v>58</v>
      </c>
      <c r="G595" s="42" t="s">
        <v>60</v>
      </c>
      <c r="H595" s="15"/>
      <c r="I595" s="11" t="s">
        <v>67</v>
      </c>
      <c r="J595" s="15"/>
      <c r="K595" s="41" t="s">
        <v>68</v>
      </c>
      <c r="L595" s="44" t="s">
        <v>70</v>
      </c>
      <c r="M595" s="25"/>
      <c r="N595" s="5"/>
      <c r="O595" s="5"/>
      <c r="P595" s="46"/>
      <c r="Q595" s="9"/>
      <c r="R595" s="26"/>
      <c r="S595" s="46"/>
      <c r="U595"/>
      <c r="V595"/>
      <c r="W595"/>
      <c r="X595"/>
    </row>
    <row r="596" spans="1:24" s="29" customFormat="1" ht="14.25">
      <c r="A596" s="15"/>
      <c r="B596" s="16"/>
      <c r="C596" s="16"/>
      <c r="D596" s="18"/>
      <c r="E596" s="5"/>
      <c r="F596" s="1"/>
      <c r="G596" s="10" t="s">
        <v>61</v>
      </c>
      <c r="H596" s="15"/>
      <c r="I596" s="3"/>
      <c r="J596" s="15"/>
      <c r="K596" s="1"/>
      <c r="L596" s="10" t="s">
        <v>61</v>
      </c>
      <c r="M596" s="25"/>
      <c r="N596" s="5"/>
      <c r="O596" s="5"/>
      <c r="P596" s="46"/>
      <c r="Q596" s="9"/>
      <c r="R596" s="26"/>
      <c r="S596" s="46"/>
      <c r="U596"/>
      <c r="V596"/>
      <c r="W596"/>
      <c r="X596"/>
    </row>
    <row r="597" spans="1:24" s="29" customFormat="1" ht="14.25">
      <c r="A597" s="15"/>
      <c r="B597" s="16"/>
      <c r="C597" s="16"/>
      <c r="D597" s="18"/>
      <c r="E597" s="5"/>
      <c r="F597" s="1"/>
      <c r="G597" s="10" t="s">
        <v>62</v>
      </c>
      <c r="H597" s="15"/>
      <c r="I597" s="3"/>
      <c r="J597" s="15"/>
      <c r="K597" s="1"/>
      <c r="L597" s="10" t="s">
        <v>62</v>
      </c>
      <c r="M597" s="25"/>
      <c r="N597" s="5"/>
      <c r="O597" s="5"/>
      <c r="P597" s="46"/>
      <c r="Q597" s="9"/>
      <c r="R597" s="26"/>
      <c r="S597" s="46"/>
      <c r="U597"/>
      <c r="V597"/>
      <c r="W597"/>
      <c r="X597"/>
    </row>
    <row r="598" spans="1:24" s="29" customFormat="1" ht="14.25">
      <c r="A598" s="15"/>
      <c r="B598" s="16"/>
      <c r="C598" s="16"/>
      <c r="D598" s="18"/>
      <c r="E598" s="5"/>
      <c r="F598" s="1"/>
      <c r="G598" s="10" t="s">
        <v>63</v>
      </c>
      <c r="H598" s="15"/>
      <c r="I598" s="3"/>
      <c r="J598" s="15"/>
      <c r="K598" s="1"/>
      <c r="L598" s="10" t="s">
        <v>63</v>
      </c>
      <c r="M598" s="25"/>
      <c r="N598" s="5"/>
      <c r="O598" s="5"/>
      <c r="P598" s="46"/>
      <c r="Q598" s="9"/>
      <c r="R598" s="26"/>
      <c r="S598" s="46"/>
      <c r="U598"/>
      <c r="V598"/>
      <c r="W598"/>
      <c r="X598"/>
    </row>
    <row r="599" spans="1:24" s="29" customFormat="1" ht="14.25">
      <c r="A599" s="15"/>
      <c r="B599" s="16"/>
      <c r="C599" s="16"/>
      <c r="D599" s="18"/>
      <c r="E599" s="5"/>
      <c r="F599" s="1"/>
      <c r="G599" s="10" t="s">
        <v>64</v>
      </c>
      <c r="H599" s="15"/>
      <c r="I599" s="3"/>
      <c r="J599" s="15"/>
      <c r="K599" s="1"/>
      <c r="L599" s="10" t="s">
        <v>64</v>
      </c>
      <c r="M599" s="25"/>
      <c r="N599" s="5"/>
      <c r="O599" s="5"/>
      <c r="P599" s="46"/>
      <c r="Q599" s="9"/>
      <c r="R599" s="26"/>
      <c r="S599" s="46"/>
      <c r="U599"/>
      <c r="V599"/>
      <c r="W599"/>
      <c r="X599"/>
    </row>
    <row r="600" spans="1:24" s="29" customFormat="1" ht="14.25">
      <c r="A600" s="15"/>
      <c r="B600" s="16"/>
      <c r="C600" s="16"/>
      <c r="D600" s="18"/>
      <c r="E600" s="5"/>
      <c r="F600" s="1"/>
      <c r="G600" s="10" t="s">
        <v>65</v>
      </c>
      <c r="H600" s="15"/>
      <c r="I600" s="3"/>
      <c r="J600" s="15"/>
      <c r="K600" s="1"/>
      <c r="L600" s="10" t="s">
        <v>65</v>
      </c>
      <c r="M600" s="25"/>
      <c r="N600" s="5"/>
      <c r="O600" s="5"/>
      <c r="P600" s="46"/>
      <c r="Q600" s="9"/>
      <c r="R600" s="26"/>
      <c r="S600" s="46"/>
      <c r="U600"/>
      <c r="V600"/>
      <c r="W600"/>
      <c r="X600"/>
    </row>
    <row r="601" spans="1:24" s="29" customFormat="1" ht="14.25">
      <c r="A601" s="15"/>
      <c r="B601" s="16"/>
      <c r="C601" s="16"/>
      <c r="D601" s="18"/>
      <c r="E601" s="5"/>
      <c r="F601" s="1"/>
      <c r="G601" s="43"/>
      <c r="H601" s="15"/>
      <c r="I601" s="3"/>
      <c r="J601" s="15"/>
      <c r="K601" s="1"/>
      <c r="L601" s="1"/>
      <c r="M601" s="25"/>
      <c r="N601" s="5"/>
      <c r="O601" s="5"/>
      <c r="P601" s="46"/>
      <c r="Q601" s="9"/>
      <c r="R601" s="26"/>
      <c r="S601" s="46"/>
      <c r="U601"/>
      <c r="V601"/>
      <c r="W601"/>
      <c r="X601"/>
    </row>
    <row r="602" spans="1:24" s="29" customFormat="1" ht="14.25">
      <c r="A602" s="15"/>
      <c r="B602" s="16"/>
      <c r="C602" s="16"/>
      <c r="D602" s="18"/>
      <c r="E602" s="5"/>
      <c r="F602" s="1"/>
      <c r="G602" s="43"/>
      <c r="H602" s="15"/>
      <c r="I602" s="3"/>
      <c r="J602" s="15"/>
      <c r="K602" s="1"/>
      <c r="L602" s="1"/>
      <c r="M602" s="25"/>
      <c r="N602" s="5"/>
      <c r="O602" s="5"/>
      <c r="P602" s="46"/>
      <c r="Q602" s="9"/>
      <c r="R602" s="26"/>
      <c r="S602" s="46"/>
      <c r="U602"/>
      <c r="V602"/>
      <c r="W602"/>
      <c r="X602"/>
    </row>
    <row r="603" spans="1:24" s="29" customFormat="1" ht="14.25">
      <c r="A603" s="15"/>
      <c r="B603" s="16"/>
      <c r="C603" s="16"/>
      <c r="D603" s="18"/>
      <c r="E603" s="15"/>
      <c r="F603" s="1"/>
      <c r="G603" s="43"/>
      <c r="H603" s="15"/>
      <c r="I603" s="3"/>
      <c r="J603" s="15"/>
      <c r="K603" s="1"/>
      <c r="L603" s="1"/>
      <c r="M603" s="25"/>
      <c r="N603" s="5"/>
      <c r="O603" s="5"/>
      <c r="P603" s="46"/>
      <c r="Q603" s="9"/>
      <c r="R603" s="26"/>
      <c r="S603" s="46"/>
      <c r="U603"/>
      <c r="V603"/>
      <c r="W603"/>
      <c r="X603"/>
    </row>
    <row r="604" spans="1:24" s="29" customFormat="1" ht="105">
      <c r="A604" s="2" t="s">
        <v>0</v>
      </c>
      <c r="B604" s="11" t="s">
        <v>2</v>
      </c>
      <c r="C604" s="12" t="s">
        <v>3</v>
      </c>
      <c r="D604" s="13" t="s">
        <v>7</v>
      </c>
      <c r="E604" s="4" t="s">
        <v>1</v>
      </c>
      <c r="F604" s="1"/>
      <c r="G604" s="43"/>
      <c r="H604" s="11" t="s">
        <v>8</v>
      </c>
      <c r="I604" s="3"/>
      <c r="J604" s="11" t="s">
        <v>9</v>
      </c>
      <c r="K604" s="1"/>
      <c r="L604" s="1"/>
      <c r="M604" s="34" t="s">
        <v>10</v>
      </c>
      <c r="N604" s="11" t="s">
        <v>11</v>
      </c>
      <c r="O604" s="12" t="s">
        <v>12</v>
      </c>
      <c r="P604" s="12" t="s">
        <v>4</v>
      </c>
      <c r="Q604" s="12" t="s">
        <v>5</v>
      </c>
      <c r="R604" s="26" t="s">
        <v>6</v>
      </c>
      <c r="S604" s="12" t="s">
        <v>30</v>
      </c>
      <c r="U604"/>
      <c r="V604"/>
      <c r="W604"/>
      <c r="X604"/>
    </row>
    <row r="605" spans="5:18" ht="14.25">
      <c r="E605" s="10" t="s">
        <v>13</v>
      </c>
      <c r="R605" s="26"/>
    </row>
    <row r="606" spans="5:18" ht="14.25">
      <c r="E606" s="10" t="s">
        <v>14</v>
      </c>
      <c r="R606" s="26"/>
    </row>
    <row r="607" spans="5:18" ht="14.25">
      <c r="E607" s="10" t="s">
        <v>15</v>
      </c>
      <c r="R607" s="26"/>
    </row>
    <row r="608" spans="5:18" ht="14.25">
      <c r="E608" s="10" t="s">
        <v>16</v>
      </c>
      <c r="R608" s="26"/>
    </row>
    <row r="609" spans="5:18" ht="14.25">
      <c r="E609" s="10" t="s">
        <v>17</v>
      </c>
      <c r="R609" s="26"/>
    </row>
    <row r="610" spans="5:18" ht="14.25">
      <c r="E610" s="10" t="s">
        <v>43</v>
      </c>
      <c r="R610" s="26"/>
    </row>
    <row r="611" spans="5:18" ht="14.25">
      <c r="E611" s="10" t="s">
        <v>18</v>
      </c>
      <c r="R611" s="26"/>
    </row>
    <row r="612" spans="5:18" ht="14.25">
      <c r="E612" s="10" t="s">
        <v>19</v>
      </c>
      <c r="R612" s="26"/>
    </row>
    <row r="613" spans="5:18" ht="14.25">
      <c r="E613" s="10" t="s">
        <v>20</v>
      </c>
      <c r="R613" s="26"/>
    </row>
    <row r="614" spans="5:18" ht="14.25">
      <c r="E614" s="10" t="s">
        <v>21</v>
      </c>
      <c r="R614" s="26"/>
    </row>
    <row r="615" ht="12.75">
      <c r="E615" s="10" t="s">
        <v>22</v>
      </c>
    </row>
    <row r="616" ht="12.75">
      <c r="E616" s="10" t="s">
        <v>23</v>
      </c>
    </row>
    <row r="617" ht="12.75">
      <c r="E617" s="10" t="s">
        <v>24</v>
      </c>
    </row>
    <row r="618" ht="12.75">
      <c r="E618" s="10" t="s">
        <v>25</v>
      </c>
    </row>
    <row r="619" ht="12.75">
      <c r="E619" s="10" t="s">
        <v>26</v>
      </c>
    </row>
    <row r="620" ht="12.75">
      <c r="E620" s="10" t="s">
        <v>27</v>
      </c>
    </row>
    <row r="621" spans="1:24" s="1" customFormat="1" ht="12.75">
      <c r="A621" s="3"/>
      <c r="B621" s="3"/>
      <c r="C621" s="3"/>
      <c r="D621"/>
      <c r="E621" s="10" t="s">
        <v>28</v>
      </c>
      <c r="G621" s="43"/>
      <c r="H621" s="3"/>
      <c r="I621" s="3"/>
      <c r="J621" s="49"/>
      <c r="M621" s="35"/>
      <c r="N621" s="3"/>
      <c r="O621" s="29"/>
      <c r="P621"/>
      <c r="Q621"/>
      <c r="R621"/>
      <c r="S621"/>
      <c r="T621" s="29"/>
      <c r="U621"/>
      <c r="V621"/>
      <c r="W621"/>
      <c r="X621"/>
    </row>
    <row r="622" spans="1:24" s="1" customFormat="1" ht="12.75">
      <c r="A622" s="3"/>
      <c r="B622" s="3"/>
      <c r="C622" s="3"/>
      <c r="D622"/>
      <c r="E622" s="10" t="s">
        <v>29</v>
      </c>
      <c r="G622" s="43"/>
      <c r="H622" s="3"/>
      <c r="I622" s="3"/>
      <c r="J622" s="49"/>
      <c r="M622" s="35"/>
      <c r="N622" s="3"/>
      <c r="O622" s="29"/>
      <c r="P622"/>
      <c r="Q622"/>
      <c r="R622"/>
      <c r="S622"/>
      <c r="T622" s="29"/>
      <c r="U622"/>
      <c r="V622"/>
      <c r="W622"/>
      <c r="X622"/>
    </row>
    <row r="623" spans="1:4" ht="27" customHeight="1">
      <c r="A623" s="53"/>
      <c r="D623" s="18"/>
    </row>
    <row r="626" ht="12.75">
      <c r="P626" s="52"/>
    </row>
    <row r="628" ht="12.75">
      <c r="R628" s="52"/>
    </row>
    <row r="633" ht="12.75">
      <c r="P633" s="52"/>
    </row>
  </sheetData>
  <sheetProtection/>
  <autoFilter ref="O1:O622"/>
  <mergeCells count="2">
    <mergeCell ref="U130:V130"/>
    <mergeCell ref="U277:V277"/>
  </mergeCells>
  <dataValidations count="9">
    <dataValidation type="list" allowBlank="1" showInputMessage="1" showErrorMessage="1" error="valore non consentito - selezionare valore da menu a tendina" sqref="E348:E350 E354 E367 E380 E393">
      <formula1>$E$606:$E$623</formula1>
    </dataValidation>
    <dataValidation type="textLength" operator="lessThanOrEqual" allowBlank="1" showInputMessage="1" showErrorMessage="1" error="descrizione troppo lunga (max 250 car)" sqref="J95 J171 J67 O206 J206 J150 J54:J56 O56 J72 O94:O95 J109 J125:J127 J132 J44:J45 J47:J48 O44:O45 O47 J90 J92:J93 O92 J182 J188 J200 J209 O239:O240 J290 J143:J148 D94:D238 D2:D92 D241:D603">
      <formula1>250</formula1>
    </dataValidation>
    <dataValidation type="textLength" allowBlank="1" showInputMessage="1" showErrorMessage="1" error="lunghezze ammesse 11 o 16 caratteri&#10;" sqref="J43:J45 O44:O45 M202:M210 H202:H210 M212:M246 H212:H246 M248:M251 H248:H251 H2:H200 M2:M200 H253:H603 M253:M603">
      <formula1>11</formula1>
      <formula2>16</formula2>
    </dataValidation>
    <dataValidation type="textLength" operator="lessThanOrEqual" allowBlank="1" showInputMessage="1" showErrorMessage="1" error="la descrizione non può superare i 250 caratteri&#10;" sqref="N184:O185 K184:L185 O2:O183 O185:O603 J2:J603">
      <formula1>250</formula1>
    </dataValidation>
    <dataValidation type="list" allowBlank="1" showInputMessage="1" showErrorMessage="1" error="valore non consentito - selezionare valore da menu a tendina" sqref="H176 H316:H323 G312:H314 G250:G311 M249:M251 H253:H256 G249:H251 H209 H200 H188 H182 H110:H115 H24:H40 G2:H23 H122:H150 H164 M259 M244 H117:H120 H244 H259 G45:H45 H171 H290 H308:H314 M253:M256 H152:H161 G110:G248 H42:H52 G278:H283 G24:G52 G53:H109 H328:H347 G315:G347 G340:H346 G348:H594">
      <formula1>$F$596:$F$600</formula1>
    </dataValidation>
    <dataValidation type="list" allowBlank="1" showInputMessage="1" showErrorMessage="1" error="valore non consentito - selezionare valore da menu a tendina" sqref="L2:L183 L185:L594">
      <formula1>$G$596:$G$600</formula1>
    </dataValidation>
    <dataValidation type="textLength" operator="equal" allowBlank="1" showInputMessage="1" showErrorMessage="1" error="è previsto un codice di 10 caratteri" sqref="A257:A259 A134:A164 A43:A59 A307 A354 A7:A9 A19 A32 A61:A65 A82 A93:A94 A96:A100 A132 A125:A129 A1:A3 A5 A11:A17 A22:A24 A71:A72 A74:A75 A80 A86:A91 A102:A109 A166 A208:A210 A215:A217 A225:A231 A235 A237:A241 A261:A267 A270 A243:A253 A169:A173 A181:A188 A190:A206 A219:A223 A304 A324 A379:A382 A384:A389 A278:A283 A285:A287 A289:A300 A302 A312:A320 A330:A347 A361:A367 A370:A376 A391:A65536">
      <formula1>10</formula1>
    </dataValidation>
    <dataValidation type="list" allowBlank="1" showInputMessage="1" showErrorMessage="1" error="valore non consentito - selezionare valore da menu a tendina" sqref="E381:E392 E355:E379 E394:E603 E2:E347 E350:E353">
      <formula1>$E$605:$E$622</formula1>
    </dataValidation>
    <dataValidation type="list" allowBlank="1" showInputMessage="1" showErrorMessage="1" error="valore non consentito - selezionare valore da menu a tendina" sqref="L324 L333:L346">
      <formula1>$G$597:$G$601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1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W706"/>
  <sheetViews>
    <sheetView tabSelected="1" zoomScalePageLayoutView="0" workbookViewId="0" topLeftCell="D1">
      <pane ySplit="1" topLeftCell="A528" activePane="bottomLeft" state="frozen"/>
      <selection pane="topLeft" activeCell="A1" sqref="A1"/>
      <selection pane="bottomLeft" activeCell="T544" sqref="T544:U544"/>
    </sheetView>
  </sheetViews>
  <sheetFormatPr defaultColWidth="9.140625" defaultRowHeight="12.75"/>
  <cols>
    <col min="1" max="1" width="14.57421875" style="3" bestFit="1" customWidth="1"/>
    <col min="2" max="2" width="11.57421875" style="3" hidden="1" customWidth="1"/>
    <col min="3" max="3" width="16.140625" style="3" hidden="1" customWidth="1"/>
    <col min="4" max="4" width="39.140625" style="0" customWidth="1"/>
    <col min="5" max="5" width="26.28125" style="3" hidden="1" customWidth="1"/>
    <col min="6" max="6" width="11.421875" style="1" hidden="1" customWidth="1"/>
    <col min="7" max="7" width="19.57421875" style="43" hidden="1" customWidth="1"/>
    <col min="8" max="8" width="17.421875" style="3" hidden="1" customWidth="1"/>
    <col min="9" max="9" width="12.28125" style="3" hidden="1" customWidth="1"/>
    <col min="10" max="10" width="20.7109375" style="49" hidden="1" customWidth="1"/>
    <col min="11" max="11" width="10.00390625" style="1" hidden="1" customWidth="1"/>
    <col min="12" max="12" width="16.28125" style="1" hidden="1" customWidth="1"/>
    <col min="13" max="13" width="17.7109375" style="35" hidden="1" customWidth="1"/>
    <col min="14" max="14" width="16.57421875" style="3" hidden="1" customWidth="1"/>
    <col min="15" max="15" width="21.28125" style="29" customWidth="1"/>
    <col min="16" max="16" width="18.7109375" style="0" customWidth="1"/>
    <col min="17" max="17" width="17.140625" style="0" customWidth="1"/>
    <col min="18" max="18" width="17.00390625" style="0" customWidth="1"/>
    <col min="19" max="19" width="22.00390625" style="0" customWidth="1"/>
    <col min="21" max="21" width="27.421875" style="0" customWidth="1"/>
    <col min="22" max="22" width="43.7109375" style="0" customWidth="1"/>
    <col min="23" max="23" width="7.28125" style="0" customWidth="1"/>
  </cols>
  <sheetData>
    <row r="1" spans="1:22" ht="84.75" customHeight="1" thickBot="1">
      <c r="A1" s="102" t="s">
        <v>0</v>
      </c>
      <c r="B1" s="103" t="s">
        <v>45</v>
      </c>
      <c r="C1" s="103" t="s">
        <v>54</v>
      </c>
      <c r="D1" s="103" t="s">
        <v>47</v>
      </c>
      <c r="E1" s="103" t="s">
        <v>55</v>
      </c>
      <c r="F1" s="104" t="s">
        <v>58</v>
      </c>
      <c r="G1" s="104" t="s">
        <v>59</v>
      </c>
      <c r="H1" s="103" t="s">
        <v>46</v>
      </c>
      <c r="I1" s="103" t="s">
        <v>66</v>
      </c>
      <c r="J1" s="103" t="s">
        <v>48</v>
      </c>
      <c r="K1" s="104" t="s">
        <v>68</v>
      </c>
      <c r="L1" s="104" t="s">
        <v>69</v>
      </c>
      <c r="M1" s="103" t="s">
        <v>49</v>
      </c>
      <c r="N1" s="103" t="s">
        <v>50</v>
      </c>
      <c r="O1" s="103" t="s">
        <v>51</v>
      </c>
      <c r="P1" s="103" t="s">
        <v>52</v>
      </c>
      <c r="Q1" s="103" t="s">
        <v>56</v>
      </c>
      <c r="R1" s="103" t="s">
        <v>57</v>
      </c>
      <c r="S1" s="103" t="s">
        <v>53</v>
      </c>
      <c r="T1" s="105" t="s">
        <v>406</v>
      </c>
      <c r="U1" s="105" t="s">
        <v>1437</v>
      </c>
      <c r="V1" s="97"/>
    </row>
    <row r="2" spans="1:23" ht="27" customHeight="1">
      <c r="A2" s="106" t="s">
        <v>73</v>
      </c>
      <c r="B2" s="54" t="s">
        <v>71</v>
      </c>
      <c r="C2" s="54" t="s">
        <v>72</v>
      </c>
      <c r="D2" s="55" t="s">
        <v>74</v>
      </c>
      <c r="E2" s="56" t="s">
        <v>24</v>
      </c>
      <c r="F2" s="57"/>
      <c r="G2" s="58"/>
      <c r="H2" s="59" t="s">
        <v>1295</v>
      </c>
      <c r="I2" s="60"/>
      <c r="J2" s="60" t="s">
        <v>75</v>
      </c>
      <c r="K2" s="61"/>
      <c r="L2" s="58"/>
      <c r="M2" s="59" t="s">
        <v>1295</v>
      </c>
      <c r="N2" s="60"/>
      <c r="O2" s="60" t="s">
        <v>75</v>
      </c>
      <c r="P2" s="63">
        <v>86</v>
      </c>
      <c r="Q2" s="64">
        <v>43467</v>
      </c>
      <c r="R2" s="64">
        <v>43469</v>
      </c>
      <c r="S2" s="63">
        <v>86</v>
      </c>
      <c r="T2" s="75" t="s">
        <v>1438</v>
      </c>
      <c r="U2" s="75"/>
      <c r="V2" s="107"/>
      <c r="W2" s="95"/>
    </row>
    <row r="3" spans="1:23" ht="27" customHeight="1">
      <c r="A3" s="106" t="s">
        <v>80</v>
      </c>
      <c r="B3" s="54" t="s">
        <v>71</v>
      </c>
      <c r="C3" s="54" t="s">
        <v>72</v>
      </c>
      <c r="D3" s="108" t="s">
        <v>82</v>
      </c>
      <c r="E3" s="56" t="s">
        <v>27</v>
      </c>
      <c r="F3" s="57"/>
      <c r="G3" s="58"/>
      <c r="H3" s="109" t="s">
        <v>1314</v>
      </c>
      <c r="I3" s="60"/>
      <c r="J3" s="60" t="s">
        <v>81</v>
      </c>
      <c r="K3" s="61"/>
      <c r="L3" s="58"/>
      <c r="M3" s="109" t="s">
        <v>1314</v>
      </c>
      <c r="N3" s="62"/>
      <c r="O3" s="60" t="s">
        <v>81</v>
      </c>
      <c r="P3" s="63">
        <v>5446.04</v>
      </c>
      <c r="Q3" s="64">
        <v>43102</v>
      </c>
      <c r="R3" s="64">
        <v>43108</v>
      </c>
      <c r="S3" s="63">
        <v>5446.04</v>
      </c>
      <c r="T3" s="75" t="s">
        <v>1438</v>
      </c>
      <c r="U3" s="75"/>
      <c r="V3" s="109"/>
      <c r="W3" s="95"/>
    </row>
    <row r="4" spans="1:23" ht="27" customHeight="1">
      <c r="A4" s="106" t="s">
        <v>76</v>
      </c>
      <c r="B4" s="54" t="s">
        <v>71</v>
      </c>
      <c r="C4" s="54" t="s">
        <v>72</v>
      </c>
      <c r="D4" s="108" t="s">
        <v>77</v>
      </c>
      <c r="E4" s="56" t="s">
        <v>24</v>
      </c>
      <c r="F4" s="57"/>
      <c r="G4" s="58"/>
      <c r="H4" s="77" t="s">
        <v>1304</v>
      </c>
      <c r="I4" s="60"/>
      <c r="J4" s="60" t="s">
        <v>78</v>
      </c>
      <c r="K4" s="61"/>
      <c r="L4" s="58"/>
      <c r="M4" s="77" t="s">
        <v>1304</v>
      </c>
      <c r="N4" s="62"/>
      <c r="O4" s="60" t="s">
        <v>78</v>
      </c>
      <c r="P4" s="63">
        <v>535.48</v>
      </c>
      <c r="Q4" s="64">
        <v>43467</v>
      </c>
      <c r="R4" s="64">
        <v>43467</v>
      </c>
      <c r="S4" s="63">
        <v>535.48</v>
      </c>
      <c r="T4" s="75" t="s">
        <v>1438</v>
      </c>
      <c r="U4" s="75"/>
      <c r="V4" s="110"/>
      <c r="W4" s="95"/>
    </row>
    <row r="5" spans="1:23" ht="27" customHeight="1">
      <c r="A5" s="106" t="s">
        <v>83</v>
      </c>
      <c r="B5" s="54" t="s">
        <v>71</v>
      </c>
      <c r="C5" s="54" t="s">
        <v>72</v>
      </c>
      <c r="D5" s="108" t="s">
        <v>84</v>
      </c>
      <c r="E5" s="56" t="s">
        <v>24</v>
      </c>
      <c r="F5" s="57"/>
      <c r="G5" s="58"/>
      <c r="H5" s="99" t="s">
        <v>1320</v>
      </c>
      <c r="I5" s="60"/>
      <c r="J5" s="60" t="s">
        <v>128</v>
      </c>
      <c r="K5" s="61"/>
      <c r="L5" s="58"/>
      <c r="M5" s="99" t="s">
        <v>1320</v>
      </c>
      <c r="N5" s="62"/>
      <c r="O5" s="60" t="s">
        <v>128</v>
      </c>
      <c r="P5" s="63">
        <v>588.8</v>
      </c>
      <c r="Q5" s="64">
        <v>43468</v>
      </c>
      <c r="R5" s="64">
        <v>43496</v>
      </c>
      <c r="S5" s="63">
        <v>588.8</v>
      </c>
      <c r="T5" s="75" t="s">
        <v>1438</v>
      </c>
      <c r="U5" s="75"/>
      <c r="V5" s="75"/>
      <c r="W5" s="95"/>
    </row>
    <row r="6" spans="1:23" ht="27" customHeight="1">
      <c r="A6" s="106" t="s">
        <v>85</v>
      </c>
      <c r="B6" s="54" t="s">
        <v>71</v>
      </c>
      <c r="C6" s="54" t="s">
        <v>72</v>
      </c>
      <c r="D6" s="108" t="s">
        <v>82</v>
      </c>
      <c r="E6" s="56" t="s">
        <v>27</v>
      </c>
      <c r="F6" s="57"/>
      <c r="G6" s="58"/>
      <c r="H6" s="99" t="s">
        <v>1396</v>
      </c>
      <c r="I6" s="60"/>
      <c r="J6" s="60" t="s">
        <v>86</v>
      </c>
      <c r="K6" s="61"/>
      <c r="L6" s="58"/>
      <c r="M6" s="99" t="s">
        <v>1396</v>
      </c>
      <c r="N6" s="60"/>
      <c r="O6" s="60" t="s">
        <v>86</v>
      </c>
      <c r="P6" s="63">
        <v>23551.76</v>
      </c>
      <c r="Q6" s="64">
        <v>43468</v>
      </c>
      <c r="R6" s="64">
        <v>43468</v>
      </c>
      <c r="S6" s="63">
        <v>23551.76</v>
      </c>
      <c r="T6" s="75" t="s">
        <v>1438</v>
      </c>
      <c r="U6" s="75"/>
      <c r="V6" s="99"/>
      <c r="W6" s="95"/>
    </row>
    <row r="7" spans="1:23" ht="27" customHeight="1">
      <c r="A7" s="106" t="s">
        <v>88</v>
      </c>
      <c r="B7" s="54" t="s">
        <v>71</v>
      </c>
      <c r="C7" s="54" t="s">
        <v>72</v>
      </c>
      <c r="D7" s="108" t="s">
        <v>127</v>
      </c>
      <c r="E7" s="56" t="s">
        <v>24</v>
      </c>
      <c r="F7" s="57"/>
      <c r="G7" s="58"/>
      <c r="H7" s="110" t="s">
        <v>1323</v>
      </c>
      <c r="I7" s="60"/>
      <c r="J7" s="62" t="s">
        <v>512</v>
      </c>
      <c r="K7" s="61"/>
      <c r="L7" s="58"/>
      <c r="M7" s="110" t="s">
        <v>1323</v>
      </c>
      <c r="N7" s="111"/>
      <c r="O7" s="62" t="s">
        <v>512</v>
      </c>
      <c r="P7" s="63">
        <v>1152.98</v>
      </c>
      <c r="Q7" s="64">
        <v>43469</v>
      </c>
      <c r="R7" s="64">
        <v>43472</v>
      </c>
      <c r="S7" s="63">
        <v>1152.98</v>
      </c>
      <c r="T7" s="75" t="s">
        <v>1438</v>
      </c>
      <c r="U7" s="75"/>
      <c r="V7" s="110"/>
      <c r="W7" s="95"/>
    </row>
    <row r="8" spans="1:23" ht="27" customHeight="1">
      <c r="A8" s="106" t="s">
        <v>91</v>
      </c>
      <c r="B8" s="54" t="s">
        <v>71</v>
      </c>
      <c r="C8" s="54" t="s">
        <v>72</v>
      </c>
      <c r="D8" s="108" t="s">
        <v>82</v>
      </c>
      <c r="E8" s="56" t="s">
        <v>27</v>
      </c>
      <c r="F8" s="57"/>
      <c r="G8" s="58"/>
      <c r="H8" s="109" t="s">
        <v>1314</v>
      </c>
      <c r="I8" s="60"/>
      <c r="J8" s="60" t="s">
        <v>81</v>
      </c>
      <c r="K8" s="61"/>
      <c r="L8" s="58"/>
      <c r="M8" s="109" t="s">
        <v>1314</v>
      </c>
      <c r="N8" s="62"/>
      <c r="O8" s="60" t="s">
        <v>81</v>
      </c>
      <c r="P8" s="63">
        <v>6684.93</v>
      </c>
      <c r="Q8" s="64">
        <v>43472</v>
      </c>
      <c r="R8" s="64">
        <v>43480</v>
      </c>
      <c r="S8" s="63">
        <v>6684.93</v>
      </c>
      <c r="T8" s="75" t="s">
        <v>1438</v>
      </c>
      <c r="U8" s="75"/>
      <c r="V8" s="109"/>
      <c r="W8" s="95"/>
    </row>
    <row r="9" spans="1:23" ht="27" customHeight="1">
      <c r="A9" s="106" t="s">
        <v>93</v>
      </c>
      <c r="B9" s="54" t="s">
        <v>71</v>
      </c>
      <c r="C9" s="54" t="s">
        <v>72</v>
      </c>
      <c r="D9" s="108" t="s">
        <v>92</v>
      </c>
      <c r="E9" s="56" t="s">
        <v>24</v>
      </c>
      <c r="F9" s="57"/>
      <c r="G9" s="58"/>
      <c r="H9" s="99" t="s">
        <v>1425</v>
      </c>
      <c r="I9" s="60"/>
      <c r="J9" s="60" t="s">
        <v>342</v>
      </c>
      <c r="K9" s="61"/>
      <c r="L9" s="58"/>
      <c r="M9" s="99" t="s">
        <v>1425</v>
      </c>
      <c r="N9" s="60"/>
      <c r="O9" s="60" t="s">
        <v>342</v>
      </c>
      <c r="P9" s="63">
        <v>500</v>
      </c>
      <c r="Q9" s="64">
        <v>43472</v>
      </c>
      <c r="R9" s="64">
        <v>43629</v>
      </c>
      <c r="S9" s="63">
        <v>500</v>
      </c>
      <c r="T9" s="75" t="s">
        <v>1438</v>
      </c>
      <c r="U9" s="75"/>
      <c r="V9" s="99"/>
      <c r="W9" s="95"/>
    </row>
    <row r="10" spans="1:23" ht="27" customHeight="1">
      <c r="A10" s="106" t="s">
        <v>94</v>
      </c>
      <c r="B10" s="54" t="s">
        <v>71</v>
      </c>
      <c r="C10" s="54" t="s">
        <v>72</v>
      </c>
      <c r="D10" s="108" t="s">
        <v>95</v>
      </c>
      <c r="E10" s="56" t="s">
        <v>24</v>
      </c>
      <c r="F10" s="57"/>
      <c r="G10" s="58"/>
      <c r="H10" s="99" t="s">
        <v>1346</v>
      </c>
      <c r="I10" s="112"/>
      <c r="J10" s="60" t="s">
        <v>96</v>
      </c>
      <c r="K10" s="61"/>
      <c r="L10" s="58"/>
      <c r="M10" s="99" t="s">
        <v>1346</v>
      </c>
      <c r="N10" s="112"/>
      <c r="O10" s="60" t="s">
        <v>96</v>
      </c>
      <c r="P10" s="63">
        <v>312.55</v>
      </c>
      <c r="Q10" s="64">
        <v>43475</v>
      </c>
      <c r="R10" s="64">
        <v>43475</v>
      </c>
      <c r="S10" s="63">
        <v>312.55</v>
      </c>
      <c r="T10" s="75" t="s">
        <v>1438</v>
      </c>
      <c r="U10" s="75"/>
      <c r="V10" s="99"/>
      <c r="W10" s="96"/>
    </row>
    <row r="11" spans="1:23" ht="27" customHeight="1">
      <c r="A11" s="106" t="s">
        <v>98</v>
      </c>
      <c r="B11" s="54" t="s">
        <v>71</v>
      </c>
      <c r="C11" s="54" t="s">
        <v>72</v>
      </c>
      <c r="D11" s="108" t="s">
        <v>97</v>
      </c>
      <c r="E11" s="56" t="s">
        <v>24</v>
      </c>
      <c r="F11" s="57"/>
      <c r="G11" s="58"/>
      <c r="H11" s="99" t="s">
        <v>1426</v>
      </c>
      <c r="I11" s="112"/>
      <c r="J11" s="60" t="s">
        <v>107</v>
      </c>
      <c r="K11" s="61"/>
      <c r="L11" s="58"/>
      <c r="M11" s="99" t="s">
        <v>1426</v>
      </c>
      <c r="N11" s="62"/>
      <c r="O11" s="60" t="s">
        <v>107</v>
      </c>
      <c r="P11" s="63">
        <v>20325</v>
      </c>
      <c r="Q11" s="64">
        <v>43476</v>
      </c>
      <c r="R11" s="64">
        <v>43846</v>
      </c>
      <c r="S11" s="63">
        <f>2639.79+3641.79+4462.26+2417.85</f>
        <v>13161.69</v>
      </c>
      <c r="T11" s="75"/>
      <c r="U11" s="63"/>
      <c r="V11" s="113"/>
      <c r="W11" s="96"/>
    </row>
    <row r="12" spans="1:23" ht="27" customHeight="1">
      <c r="A12" s="106" t="s">
        <v>99</v>
      </c>
      <c r="B12" s="54" t="s">
        <v>71</v>
      </c>
      <c r="C12" s="54" t="s">
        <v>72</v>
      </c>
      <c r="D12" s="108" t="s">
        <v>82</v>
      </c>
      <c r="E12" s="56" t="s">
        <v>27</v>
      </c>
      <c r="F12" s="57"/>
      <c r="G12" s="58"/>
      <c r="H12" s="109" t="s">
        <v>1314</v>
      </c>
      <c r="I12" s="60"/>
      <c r="J12" s="60" t="s">
        <v>81</v>
      </c>
      <c r="K12" s="61"/>
      <c r="L12" s="58"/>
      <c r="M12" s="109" t="s">
        <v>1314</v>
      </c>
      <c r="N12" s="62"/>
      <c r="O12" s="60" t="s">
        <v>81</v>
      </c>
      <c r="P12" s="63">
        <v>9028.04</v>
      </c>
      <c r="Q12" s="64">
        <v>43479</v>
      </c>
      <c r="R12" s="64">
        <v>43487</v>
      </c>
      <c r="S12" s="63">
        <v>9028.04</v>
      </c>
      <c r="T12" s="75" t="s">
        <v>1438</v>
      </c>
      <c r="U12" s="75"/>
      <c r="V12" s="109"/>
      <c r="W12" s="95"/>
    </row>
    <row r="13" spans="1:23" ht="27" customHeight="1">
      <c r="A13" s="53" t="s">
        <v>100</v>
      </c>
      <c r="B13" s="54" t="s">
        <v>71</v>
      </c>
      <c r="C13" s="54" t="s">
        <v>72</v>
      </c>
      <c r="D13" s="55" t="s">
        <v>101</v>
      </c>
      <c r="E13" s="56" t="s">
        <v>24</v>
      </c>
      <c r="F13" s="57"/>
      <c r="G13" s="58"/>
      <c r="H13" s="107" t="s">
        <v>1424</v>
      </c>
      <c r="I13" s="112"/>
      <c r="J13" s="60" t="s">
        <v>102</v>
      </c>
      <c r="K13" s="61"/>
      <c r="L13" s="58"/>
      <c r="M13" s="107" t="s">
        <v>1424</v>
      </c>
      <c r="N13" s="62"/>
      <c r="O13" s="60" t="s">
        <v>102</v>
      </c>
      <c r="P13" s="63">
        <v>117.9</v>
      </c>
      <c r="Q13" s="64">
        <v>43479</v>
      </c>
      <c r="R13" s="64">
        <v>43487</v>
      </c>
      <c r="S13" s="63">
        <v>117.9</v>
      </c>
      <c r="T13" s="75" t="s">
        <v>1438</v>
      </c>
      <c r="U13" s="75"/>
      <c r="V13" s="107"/>
      <c r="W13" s="96"/>
    </row>
    <row r="14" spans="1:23" ht="27" customHeight="1">
      <c r="A14" s="106" t="s">
        <v>105</v>
      </c>
      <c r="B14" s="54" t="s">
        <v>71</v>
      </c>
      <c r="C14" s="54" t="s">
        <v>72</v>
      </c>
      <c r="D14" s="108" t="s">
        <v>106</v>
      </c>
      <c r="E14" s="56" t="s">
        <v>24</v>
      </c>
      <c r="F14" s="57"/>
      <c r="G14" s="58"/>
      <c r="H14" s="110" t="s">
        <v>1296</v>
      </c>
      <c r="I14" s="60"/>
      <c r="J14" s="60" t="s">
        <v>137</v>
      </c>
      <c r="K14" s="61"/>
      <c r="L14" s="58"/>
      <c r="M14" s="110" t="s">
        <v>1296</v>
      </c>
      <c r="N14" s="112"/>
      <c r="O14" s="60" t="s">
        <v>137</v>
      </c>
      <c r="P14" s="63">
        <v>480</v>
      </c>
      <c r="Q14" s="64">
        <v>43479</v>
      </c>
      <c r="R14" s="64">
        <v>43487</v>
      </c>
      <c r="S14" s="63">
        <v>480</v>
      </c>
      <c r="T14" s="75" t="s">
        <v>1438</v>
      </c>
      <c r="U14" s="75"/>
      <c r="V14" s="110"/>
      <c r="W14" s="95"/>
    </row>
    <row r="15" spans="1:23" ht="27" customHeight="1">
      <c r="A15" s="53" t="s">
        <v>103</v>
      </c>
      <c r="B15" s="54" t="s">
        <v>71</v>
      </c>
      <c r="C15" s="54" t="s">
        <v>72</v>
      </c>
      <c r="D15" s="55" t="s">
        <v>89</v>
      </c>
      <c r="E15" s="56" t="s">
        <v>24</v>
      </c>
      <c r="F15" s="57"/>
      <c r="G15" s="58"/>
      <c r="H15" s="99" t="s">
        <v>1331</v>
      </c>
      <c r="I15" s="60"/>
      <c r="J15" s="60" t="s">
        <v>104</v>
      </c>
      <c r="K15" s="61"/>
      <c r="L15" s="58"/>
      <c r="M15" s="99" t="s">
        <v>1331</v>
      </c>
      <c r="N15" s="62"/>
      <c r="O15" s="60" t="s">
        <v>104</v>
      </c>
      <c r="P15" s="63">
        <v>121.9</v>
      </c>
      <c r="Q15" s="64">
        <v>43479</v>
      </c>
      <c r="R15" s="64">
        <v>43481</v>
      </c>
      <c r="S15" s="63">
        <v>121.9</v>
      </c>
      <c r="T15" s="75" t="s">
        <v>1438</v>
      </c>
      <c r="U15" s="75"/>
      <c r="V15" s="99"/>
      <c r="W15" s="95"/>
    </row>
    <row r="16" spans="1:23" ht="27" customHeight="1">
      <c r="A16" s="106" t="s">
        <v>108</v>
      </c>
      <c r="B16" s="54" t="s">
        <v>71</v>
      </c>
      <c r="C16" s="54" t="s">
        <v>72</v>
      </c>
      <c r="D16" s="108" t="s">
        <v>74</v>
      </c>
      <c r="E16" s="56" t="s">
        <v>24</v>
      </c>
      <c r="F16" s="57"/>
      <c r="G16" s="58"/>
      <c r="H16" s="59" t="s">
        <v>1295</v>
      </c>
      <c r="I16" s="60"/>
      <c r="J16" s="60" t="s">
        <v>75</v>
      </c>
      <c r="K16" s="61"/>
      <c r="L16" s="58"/>
      <c r="M16" s="59" t="s">
        <v>1295</v>
      </c>
      <c r="N16" s="112"/>
      <c r="O16" s="60" t="s">
        <v>75</v>
      </c>
      <c r="P16" s="63">
        <v>325.1</v>
      </c>
      <c r="Q16" s="64">
        <v>43483</v>
      </c>
      <c r="R16" s="64">
        <v>43487</v>
      </c>
      <c r="S16" s="63">
        <v>325.1</v>
      </c>
      <c r="T16" s="75" t="s">
        <v>1438</v>
      </c>
      <c r="U16" s="75"/>
      <c r="V16" s="107"/>
      <c r="W16" s="95"/>
    </row>
    <row r="17" spans="1:23" ht="27" customHeight="1">
      <c r="A17" s="106" t="s">
        <v>109</v>
      </c>
      <c r="B17" s="54" t="s">
        <v>71</v>
      </c>
      <c r="C17" s="54" t="s">
        <v>72</v>
      </c>
      <c r="D17" s="108" t="s">
        <v>82</v>
      </c>
      <c r="E17" s="56" t="s">
        <v>27</v>
      </c>
      <c r="F17" s="57"/>
      <c r="G17" s="58"/>
      <c r="H17" s="109" t="s">
        <v>1314</v>
      </c>
      <c r="I17" s="60"/>
      <c r="J17" s="60" t="s">
        <v>81</v>
      </c>
      <c r="K17" s="61"/>
      <c r="L17" s="58"/>
      <c r="M17" s="109" t="s">
        <v>1314</v>
      </c>
      <c r="N17" s="112"/>
      <c r="O17" s="60" t="s">
        <v>81</v>
      </c>
      <c r="P17" s="63">
        <v>6099.89</v>
      </c>
      <c r="Q17" s="64">
        <v>43486</v>
      </c>
      <c r="R17" s="64">
        <v>43494</v>
      </c>
      <c r="S17" s="63">
        <v>6099.89</v>
      </c>
      <c r="T17" s="75" t="s">
        <v>1438</v>
      </c>
      <c r="U17" s="75"/>
      <c r="V17" s="109"/>
      <c r="W17" s="95"/>
    </row>
    <row r="18" spans="1:23" ht="27" customHeight="1">
      <c r="A18" s="106" t="s">
        <v>110</v>
      </c>
      <c r="B18" s="54" t="s">
        <v>71</v>
      </c>
      <c r="C18" s="54" t="s">
        <v>72</v>
      </c>
      <c r="D18" s="55" t="s">
        <v>111</v>
      </c>
      <c r="E18" s="56" t="s">
        <v>24</v>
      </c>
      <c r="F18" s="57"/>
      <c r="G18" s="58"/>
      <c r="H18" s="77" t="s">
        <v>1309</v>
      </c>
      <c r="I18" s="60"/>
      <c r="J18" s="60" t="s">
        <v>120</v>
      </c>
      <c r="K18" s="61"/>
      <c r="L18" s="58"/>
      <c r="M18" s="77" t="s">
        <v>1309</v>
      </c>
      <c r="N18" s="62"/>
      <c r="O18" s="60" t="s">
        <v>120</v>
      </c>
      <c r="P18" s="63">
        <v>974</v>
      </c>
      <c r="Q18" s="64">
        <v>43487</v>
      </c>
      <c r="R18" s="64">
        <v>43853</v>
      </c>
      <c r="S18" s="63">
        <v>974</v>
      </c>
      <c r="T18" s="75" t="s">
        <v>1438</v>
      </c>
      <c r="U18" s="75"/>
      <c r="V18" s="110"/>
      <c r="W18" s="95"/>
    </row>
    <row r="19" spans="1:23" ht="27" customHeight="1">
      <c r="A19" s="53" t="s">
        <v>112</v>
      </c>
      <c r="B19" s="54" t="s">
        <v>71</v>
      </c>
      <c r="C19" s="54" t="s">
        <v>72</v>
      </c>
      <c r="D19" s="108" t="s">
        <v>113</v>
      </c>
      <c r="E19" s="56" t="s">
        <v>24</v>
      </c>
      <c r="F19" s="57"/>
      <c r="G19" s="58"/>
      <c r="H19" s="99" t="s">
        <v>1423</v>
      </c>
      <c r="I19" s="60"/>
      <c r="J19" s="60" t="s">
        <v>114</v>
      </c>
      <c r="K19" s="61"/>
      <c r="L19" s="58"/>
      <c r="M19" s="99" t="s">
        <v>1423</v>
      </c>
      <c r="N19" s="62"/>
      <c r="O19" s="60" t="s">
        <v>114</v>
      </c>
      <c r="P19" s="63">
        <v>200</v>
      </c>
      <c r="Q19" s="64">
        <v>43490</v>
      </c>
      <c r="R19" s="64">
        <v>43490</v>
      </c>
      <c r="S19" s="63">
        <v>200</v>
      </c>
      <c r="T19" s="75" t="s">
        <v>1438</v>
      </c>
      <c r="U19" s="75"/>
      <c r="V19" s="99"/>
      <c r="W19" s="95"/>
    </row>
    <row r="20" spans="1:23" ht="27" customHeight="1">
      <c r="A20" s="53" t="s">
        <v>115</v>
      </c>
      <c r="B20" s="54" t="s">
        <v>71</v>
      </c>
      <c r="C20" s="54" t="s">
        <v>72</v>
      </c>
      <c r="D20" s="55" t="s">
        <v>116</v>
      </c>
      <c r="E20" s="56" t="s">
        <v>24</v>
      </c>
      <c r="F20" s="57"/>
      <c r="G20" s="58"/>
      <c r="H20" s="110" t="s">
        <v>1389</v>
      </c>
      <c r="I20" s="60"/>
      <c r="J20" s="60" t="s">
        <v>117</v>
      </c>
      <c r="K20" s="61"/>
      <c r="L20" s="58"/>
      <c r="M20" s="110" t="s">
        <v>1389</v>
      </c>
      <c r="N20" s="62"/>
      <c r="O20" s="60" t="s">
        <v>117</v>
      </c>
      <c r="P20" s="63">
        <v>184.21</v>
      </c>
      <c r="Q20" s="64">
        <v>43490</v>
      </c>
      <c r="R20" s="64">
        <v>43490</v>
      </c>
      <c r="S20" s="63">
        <v>184.21</v>
      </c>
      <c r="T20" s="75" t="s">
        <v>1438</v>
      </c>
      <c r="U20" s="75"/>
      <c r="V20" s="110"/>
      <c r="W20" s="95"/>
    </row>
    <row r="21" spans="1:23" ht="27" customHeight="1">
      <c r="A21" s="53" t="s">
        <v>118</v>
      </c>
      <c r="B21" s="54" t="s">
        <v>71</v>
      </c>
      <c r="C21" s="54" t="s">
        <v>72</v>
      </c>
      <c r="D21" s="55" t="s">
        <v>122</v>
      </c>
      <c r="E21" s="56" t="s">
        <v>24</v>
      </c>
      <c r="F21" s="57"/>
      <c r="G21" s="58"/>
      <c r="H21" s="99" t="s">
        <v>1368</v>
      </c>
      <c r="I21" s="60"/>
      <c r="J21" s="60" t="s">
        <v>119</v>
      </c>
      <c r="K21" s="61"/>
      <c r="L21" s="58"/>
      <c r="M21" s="99" t="s">
        <v>1368</v>
      </c>
      <c r="N21" s="62"/>
      <c r="O21" s="60" t="s">
        <v>119</v>
      </c>
      <c r="P21" s="63">
        <v>816</v>
      </c>
      <c r="Q21" s="64">
        <v>43490</v>
      </c>
      <c r="R21" s="64">
        <v>43490</v>
      </c>
      <c r="S21" s="63">
        <v>816</v>
      </c>
      <c r="T21" s="75" t="s">
        <v>1438</v>
      </c>
      <c r="U21" s="75"/>
      <c r="V21" s="99"/>
      <c r="W21" s="95"/>
    </row>
    <row r="22" spans="1:23" ht="27" customHeight="1">
      <c r="A22" s="53" t="s">
        <v>124</v>
      </c>
      <c r="B22" s="54" t="s">
        <v>71</v>
      </c>
      <c r="C22" s="54" t="s">
        <v>72</v>
      </c>
      <c r="D22" s="55" t="s">
        <v>761</v>
      </c>
      <c r="E22" s="56" t="s">
        <v>24</v>
      </c>
      <c r="F22" s="57"/>
      <c r="G22" s="58"/>
      <c r="H22" s="99" t="s">
        <v>1320</v>
      </c>
      <c r="I22" s="60"/>
      <c r="J22" s="60" t="s">
        <v>128</v>
      </c>
      <c r="K22" s="61"/>
      <c r="L22" s="58"/>
      <c r="M22" s="99" t="s">
        <v>1320</v>
      </c>
      <c r="N22" s="62"/>
      <c r="O22" s="60" t="s">
        <v>128</v>
      </c>
      <c r="P22" s="63">
        <v>1155.79</v>
      </c>
      <c r="Q22" s="64">
        <v>43493</v>
      </c>
      <c r="R22" s="64">
        <v>43521</v>
      </c>
      <c r="S22" s="63">
        <v>1155.79</v>
      </c>
      <c r="T22" s="75" t="s">
        <v>1438</v>
      </c>
      <c r="U22" s="75"/>
      <c r="V22" s="99"/>
      <c r="W22" s="95"/>
    </row>
    <row r="23" spans="1:23" ht="27" customHeight="1">
      <c r="A23" s="53" t="s">
        <v>121</v>
      </c>
      <c r="B23" s="54" t="s">
        <v>71</v>
      </c>
      <c r="C23" s="54" t="s">
        <v>72</v>
      </c>
      <c r="D23" s="55" t="s">
        <v>123</v>
      </c>
      <c r="E23" s="56" t="s">
        <v>24</v>
      </c>
      <c r="F23" s="57"/>
      <c r="G23" s="58"/>
      <c r="H23" s="110" t="s">
        <v>1386</v>
      </c>
      <c r="I23" s="60"/>
      <c r="J23" s="60" t="s">
        <v>345</v>
      </c>
      <c r="K23" s="61"/>
      <c r="L23" s="58"/>
      <c r="M23" s="110" t="s">
        <v>1386</v>
      </c>
      <c r="N23" s="62"/>
      <c r="O23" s="60" t="s">
        <v>345</v>
      </c>
      <c r="P23" s="63">
        <v>2048.9</v>
      </c>
      <c r="Q23" s="64">
        <v>43493</v>
      </c>
      <c r="R23" s="64">
        <v>43524</v>
      </c>
      <c r="S23" s="63">
        <v>2048.9</v>
      </c>
      <c r="T23" s="75" t="s">
        <v>1438</v>
      </c>
      <c r="U23" s="75"/>
      <c r="V23" s="110"/>
      <c r="W23" s="95"/>
    </row>
    <row r="24" spans="1:23" ht="27" customHeight="1">
      <c r="A24" s="53" t="s">
        <v>126</v>
      </c>
      <c r="B24" s="54" t="s">
        <v>71</v>
      </c>
      <c r="C24" s="54" t="s">
        <v>72</v>
      </c>
      <c r="D24" s="55" t="s">
        <v>127</v>
      </c>
      <c r="E24" s="56" t="s">
        <v>24</v>
      </c>
      <c r="F24" s="57"/>
      <c r="G24" s="58"/>
      <c r="H24" s="110" t="s">
        <v>1327</v>
      </c>
      <c r="I24" s="60"/>
      <c r="J24" s="60" t="s">
        <v>129</v>
      </c>
      <c r="K24" s="61"/>
      <c r="L24" s="58"/>
      <c r="M24" s="110" t="s">
        <v>1327</v>
      </c>
      <c r="N24" s="62"/>
      <c r="O24" s="60" t="s">
        <v>129</v>
      </c>
      <c r="P24" s="63">
        <v>686.65</v>
      </c>
      <c r="Q24" s="64">
        <v>43493</v>
      </c>
      <c r="R24" s="64">
        <v>43493</v>
      </c>
      <c r="S24" s="63">
        <v>686.65</v>
      </c>
      <c r="T24" s="75" t="s">
        <v>1438</v>
      </c>
      <c r="U24" s="75"/>
      <c r="V24" s="110"/>
      <c r="W24" s="95"/>
    </row>
    <row r="25" spans="1:23" ht="27" customHeight="1">
      <c r="A25" s="53" t="s">
        <v>131</v>
      </c>
      <c r="B25" s="54" t="s">
        <v>71</v>
      </c>
      <c r="C25" s="54" t="s">
        <v>72</v>
      </c>
      <c r="D25" s="55" t="s">
        <v>132</v>
      </c>
      <c r="E25" s="56" t="s">
        <v>24</v>
      </c>
      <c r="F25" s="57"/>
      <c r="G25" s="58"/>
      <c r="H25" s="99" t="s">
        <v>1325</v>
      </c>
      <c r="I25" s="60"/>
      <c r="J25" s="60" t="s">
        <v>133</v>
      </c>
      <c r="K25" s="61"/>
      <c r="L25" s="58"/>
      <c r="M25" s="99" t="s">
        <v>1325</v>
      </c>
      <c r="N25" s="62"/>
      <c r="O25" s="60" t="s">
        <v>133</v>
      </c>
      <c r="P25" s="63">
        <v>7702</v>
      </c>
      <c r="Q25" s="64">
        <v>43493</v>
      </c>
      <c r="R25" s="64">
        <v>43493</v>
      </c>
      <c r="S25" s="63">
        <v>7702</v>
      </c>
      <c r="T25" s="75" t="s">
        <v>1438</v>
      </c>
      <c r="U25" s="75"/>
      <c r="V25" s="99"/>
      <c r="W25" s="95"/>
    </row>
    <row r="26" spans="1:23" ht="27" customHeight="1">
      <c r="A26" s="53" t="s">
        <v>135</v>
      </c>
      <c r="B26" s="54" t="s">
        <v>71</v>
      </c>
      <c r="C26" s="54" t="s">
        <v>72</v>
      </c>
      <c r="D26" s="55" t="s">
        <v>136</v>
      </c>
      <c r="E26" s="56" t="s">
        <v>24</v>
      </c>
      <c r="F26" s="57"/>
      <c r="G26" s="58"/>
      <c r="H26" s="77" t="s">
        <v>1296</v>
      </c>
      <c r="I26" s="60"/>
      <c r="J26" s="60" t="s">
        <v>137</v>
      </c>
      <c r="K26" s="61"/>
      <c r="L26" s="58"/>
      <c r="M26" s="77" t="s">
        <v>1296</v>
      </c>
      <c r="N26" s="62"/>
      <c r="O26" s="60" t="s">
        <v>137</v>
      </c>
      <c r="P26" s="63">
        <v>223.3</v>
      </c>
      <c r="Q26" s="64">
        <v>43493</v>
      </c>
      <c r="R26" s="64">
        <v>43493</v>
      </c>
      <c r="S26" s="63">
        <v>223.3</v>
      </c>
      <c r="T26" s="75" t="s">
        <v>1438</v>
      </c>
      <c r="U26" s="75"/>
      <c r="V26" s="110"/>
      <c r="W26" s="95"/>
    </row>
    <row r="27" spans="1:23" ht="27" customHeight="1">
      <c r="A27" s="53" t="s">
        <v>139</v>
      </c>
      <c r="B27" s="54" t="s">
        <v>71</v>
      </c>
      <c r="C27" s="54" t="s">
        <v>72</v>
      </c>
      <c r="D27" s="55" t="s">
        <v>140</v>
      </c>
      <c r="E27" s="56" t="s">
        <v>24</v>
      </c>
      <c r="F27" s="57"/>
      <c r="G27" s="58"/>
      <c r="H27" s="99" t="s">
        <v>1412</v>
      </c>
      <c r="I27" s="60"/>
      <c r="J27" s="60" t="s">
        <v>141</v>
      </c>
      <c r="K27" s="61"/>
      <c r="L27" s="58"/>
      <c r="M27" s="99" t="s">
        <v>1412</v>
      </c>
      <c r="N27" s="62"/>
      <c r="O27" s="60" t="s">
        <v>141</v>
      </c>
      <c r="P27" s="63">
        <v>1314.42</v>
      </c>
      <c r="Q27" s="64">
        <v>43493</v>
      </c>
      <c r="R27" s="64">
        <v>43493</v>
      </c>
      <c r="S27" s="63">
        <v>1314.42</v>
      </c>
      <c r="T27" s="75" t="s">
        <v>1438</v>
      </c>
      <c r="U27" s="75"/>
      <c r="V27" s="99"/>
      <c r="W27" s="95"/>
    </row>
    <row r="28" spans="1:23" ht="27" customHeight="1">
      <c r="A28" s="53" t="s">
        <v>143</v>
      </c>
      <c r="B28" s="54" t="s">
        <v>71</v>
      </c>
      <c r="C28" s="54" t="s">
        <v>72</v>
      </c>
      <c r="D28" s="55" t="s">
        <v>144</v>
      </c>
      <c r="E28" s="56" t="s">
        <v>24</v>
      </c>
      <c r="F28" s="57"/>
      <c r="G28" s="58"/>
      <c r="H28" s="110" t="s">
        <v>1337</v>
      </c>
      <c r="I28" s="60"/>
      <c r="J28" s="62" t="s">
        <v>145</v>
      </c>
      <c r="K28" s="61"/>
      <c r="L28" s="58"/>
      <c r="M28" s="110" t="s">
        <v>1337</v>
      </c>
      <c r="N28" s="62"/>
      <c r="O28" s="62" t="s">
        <v>145</v>
      </c>
      <c r="P28" s="63">
        <v>104.4</v>
      </c>
      <c r="Q28" s="64">
        <v>43493</v>
      </c>
      <c r="R28" s="64">
        <v>43493</v>
      </c>
      <c r="S28" s="63">
        <v>104.4</v>
      </c>
      <c r="T28" s="75" t="s">
        <v>1438</v>
      </c>
      <c r="U28" s="75"/>
      <c r="V28" s="110"/>
      <c r="W28" s="95"/>
    </row>
    <row r="29" spans="1:23" ht="27" customHeight="1">
      <c r="A29" s="53" t="s">
        <v>147</v>
      </c>
      <c r="B29" s="54" t="s">
        <v>71</v>
      </c>
      <c r="C29" s="54" t="s">
        <v>72</v>
      </c>
      <c r="D29" s="55" t="s">
        <v>148</v>
      </c>
      <c r="E29" s="56" t="s">
        <v>24</v>
      </c>
      <c r="F29" s="57"/>
      <c r="G29" s="58"/>
      <c r="H29" s="110" t="s">
        <v>1339</v>
      </c>
      <c r="I29" s="60"/>
      <c r="J29" s="60" t="s">
        <v>149</v>
      </c>
      <c r="K29" s="61"/>
      <c r="L29" s="58"/>
      <c r="M29" s="110" t="s">
        <v>1339</v>
      </c>
      <c r="N29" s="62"/>
      <c r="O29" s="60" t="s">
        <v>149</v>
      </c>
      <c r="P29" s="63">
        <v>39.64</v>
      </c>
      <c r="Q29" s="64">
        <v>43493</v>
      </c>
      <c r="R29" s="64">
        <v>43493</v>
      </c>
      <c r="S29" s="63">
        <v>39.64</v>
      </c>
      <c r="T29" s="75" t="s">
        <v>1438</v>
      </c>
      <c r="U29" s="75"/>
      <c r="V29" s="110"/>
      <c r="W29" s="95"/>
    </row>
    <row r="30" spans="1:23" ht="27" customHeight="1">
      <c r="A30" s="53" t="s">
        <v>150</v>
      </c>
      <c r="B30" s="54" t="s">
        <v>71</v>
      </c>
      <c r="C30" s="54" t="s">
        <v>72</v>
      </c>
      <c r="D30" s="55" t="s">
        <v>151</v>
      </c>
      <c r="E30" s="56" t="s">
        <v>24</v>
      </c>
      <c r="F30" s="57"/>
      <c r="G30" s="58"/>
      <c r="H30" s="110" t="s">
        <v>1339</v>
      </c>
      <c r="I30" s="60"/>
      <c r="J30" s="60" t="s">
        <v>149</v>
      </c>
      <c r="K30" s="61"/>
      <c r="L30" s="58"/>
      <c r="M30" s="110" t="s">
        <v>1339</v>
      </c>
      <c r="N30" s="62"/>
      <c r="O30" s="60" t="s">
        <v>149</v>
      </c>
      <c r="P30" s="63">
        <v>473.13</v>
      </c>
      <c r="Q30" s="64">
        <v>43493</v>
      </c>
      <c r="R30" s="64">
        <v>43493</v>
      </c>
      <c r="S30" s="63">
        <v>473.13</v>
      </c>
      <c r="T30" s="75" t="s">
        <v>1438</v>
      </c>
      <c r="U30" s="75"/>
      <c r="V30" s="110"/>
      <c r="W30" s="95"/>
    </row>
    <row r="31" spans="1:23" ht="27" customHeight="1">
      <c r="A31" s="53" t="s">
        <v>153</v>
      </c>
      <c r="B31" s="54" t="s">
        <v>71</v>
      </c>
      <c r="C31" s="54" t="s">
        <v>72</v>
      </c>
      <c r="D31" s="55" t="s">
        <v>154</v>
      </c>
      <c r="E31" s="56" t="s">
        <v>24</v>
      </c>
      <c r="F31" s="57"/>
      <c r="G31" s="58"/>
      <c r="H31" s="99" t="s">
        <v>1313</v>
      </c>
      <c r="I31" s="60"/>
      <c r="J31" s="60" t="s">
        <v>155</v>
      </c>
      <c r="K31" s="61"/>
      <c r="L31" s="58"/>
      <c r="M31" s="99" t="s">
        <v>1313</v>
      </c>
      <c r="N31" s="62"/>
      <c r="O31" s="60" t="s">
        <v>155</v>
      </c>
      <c r="P31" s="63">
        <v>1542.2</v>
      </c>
      <c r="Q31" s="64">
        <v>43493</v>
      </c>
      <c r="R31" s="64">
        <v>43493</v>
      </c>
      <c r="S31" s="63">
        <v>1542.2</v>
      </c>
      <c r="T31" s="75" t="s">
        <v>1438</v>
      </c>
      <c r="U31" s="75"/>
      <c r="V31" s="99"/>
      <c r="W31" s="95"/>
    </row>
    <row r="32" spans="1:23" ht="27" customHeight="1">
      <c r="A32" s="53" t="s">
        <v>158</v>
      </c>
      <c r="B32" s="54" t="s">
        <v>71</v>
      </c>
      <c r="C32" s="54" t="s">
        <v>72</v>
      </c>
      <c r="D32" s="108" t="s">
        <v>82</v>
      </c>
      <c r="E32" s="56" t="s">
        <v>27</v>
      </c>
      <c r="F32" s="57"/>
      <c r="G32" s="58"/>
      <c r="H32" s="109" t="s">
        <v>1314</v>
      </c>
      <c r="I32" s="60"/>
      <c r="J32" s="60" t="s">
        <v>81</v>
      </c>
      <c r="K32" s="61"/>
      <c r="L32" s="58"/>
      <c r="M32" s="109" t="s">
        <v>1314</v>
      </c>
      <c r="N32" s="62"/>
      <c r="O32" s="60" t="s">
        <v>81</v>
      </c>
      <c r="P32" s="63">
        <v>5081.8</v>
      </c>
      <c r="Q32" s="64">
        <v>43493</v>
      </c>
      <c r="R32" s="64">
        <v>43501</v>
      </c>
      <c r="S32" s="63">
        <v>5081.8</v>
      </c>
      <c r="T32" s="75" t="s">
        <v>1438</v>
      </c>
      <c r="U32" s="75"/>
      <c r="V32" s="109"/>
      <c r="W32" s="95"/>
    </row>
    <row r="33" spans="1:23" ht="27" customHeight="1">
      <c r="A33" s="53" t="s">
        <v>159</v>
      </c>
      <c r="B33" s="54" t="s">
        <v>71</v>
      </c>
      <c r="C33" s="54" t="s">
        <v>72</v>
      </c>
      <c r="D33" s="55" t="s">
        <v>160</v>
      </c>
      <c r="E33" s="56" t="s">
        <v>24</v>
      </c>
      <c r="F33" s="57"/>
      <c r="G33" s="58"/>
      <c r="H33" s="110" t="s">
        <v>1327</v>
      </c>
      <c r="I33" s="60"/>
      <c r="J33" s="60" t="s">
        <v>129</v>
      </c>
      <c r="K33" s="61"/>
      <c r="L33" s="58"/>
      <c r="M33" s="110" t="s">
        <v>1327</v>
      </c>
      <c r="N33" s="62"/>
      <c r="O33" s="60" t="s">
        <v>129</v>
      </c>
      <c r="P33" s="63">
        <v>4212.85</v>
      </c>
      <c r="Q33" s="64">
        <v>43494</v>
      </c>
      <c r="R33" s="64">
        <v>43494</v>
      </c>
      <c r="S33" s="63">
        <v>4212.85</v>
      </c>
      <c r="T33" s="75" t="s">
        <v>1438</v>
      </c>
      <c r="U33" s="75"/>
      <c r="V33" s="110"/>
      <c r="W33" s="95"/>
    </row>
    <row r="34" spans="1:23" ht="27" customHeight="1">
      <c r="A34" s="53" t="s">
        <v>162</v>
      </c>
      <c r="B34" s="54" t="s">
        <v>71</v>
      </c>
      <c r="C34" s="54" t="s">
        <v>72</v>
      </c>
      <c r="D34" s="55" t="s">
        <v>127</v>
      </c>
      <c r="E34" s="56" t="s">
        <v>24</v>
      </c>
      <c r="F34" s="57"/>
      <c r="G34" s="58"/>
      <c r="H34" s="110" t="s">
        <v>1324</v>
      </c>
      <c r="I34" s="60"/>
      <c r="J34" s="60" t="s">
        <v>163</v>
      </c>
      <c r="K34" s="61"/>
      <c r="L34" s="58"/>
      <c r="M34" s="110" t="s">
        <v>1324</v>
      </c>
      <c r="N34" s="62"/>
      <c r="O34" s="60" t="s">
        <v>163</v>
      </c>
      <c r="P34" s="63">
        <v>452.79</v>
      </c>
      <c r="Q34" s="64">
        <v>43494</v>
      </c>
      <c r="R34" s="64">
        <v>43494</v>
      </c>
      <c r="S34" s="63">
        <v>452.79</v>
      </c>
      <c r="T34" s="75" t="s">
        <v>1438</v>
      </c>
      <c r="U34" s="75"/>
      <c r="V34" s="110"/>
      <c r="W34" s="95"/>
    </row>
    <row r="35" spans="1:23" ht="27" customHeight="1">
      <c r="A35" s="53" t="s">
        <v>164</v>
      </c>
      <c r="B35" s="54" t="s">
        <v>71</v>
      </c>
      <c r="C35" s="54" t="s">
        <v>72</v>
      </c>
      <c r="D35" s="55" t="s">
        <v>127</v>
      </c>
      <c r="E35" s="56" t="s">
        <v>24</v>
      </c>
      <c r="F35" s="57"/>
      <c r="G35" s="58"/>
      <c r="H35" s="99" t="s">
        <v>1355</v>
      </c>
      <c r="I35" s="60"/>
      <c r="J35" s="60" t="s">
        <v>165</v>
      </c>
      <c r="K35" s="61"/>
      <c r="L35" s="58"/>
      <c r="M35" s="99" t="s">
        <v>1355</v>
      </c>
      <c r="N35" s="62"/>
      <c r="O35" s="60" t="s">
        <v>165</v>
      </c>
      <c r="P35" s="63">
        <v>155.1</v>
      </c>
      <c r="Q35" s="64">
        <v>43494</v>
      </c>
      <c r="R35" s="64">
        <v>43494</v>
      </c>
      <c r="S35" s="63">
        <v>155.1</v>
      </c>
      <c r="T35" s="75" t="s">
        <v>1438</v>
      </c>
      <c r="U35" s="75"/>
      <c r="V35" s="99"/>
      <c r="W35" s="95"/>
    </row>
    <row r="36" spans="1:23" ht="27" customHeight="1">
      <c r="A36" s="53" t="s">
        <v>167</v>
      </c>
      <c r="B36" s="54" t="s">
        <v>71</v>
      </c>
      <c r="C36" s="54" t="s">
        <v>72</v>
      </c>
      <c r="D36" s="55" t="s">
        <v>168</v>
      </c>
      <c r="E36" s="56" t="s">
        <v>24</v>
      </c>
      <c r="F36" s="57"/>
      <c r="G36" s="58"/>
      <c r="H36" s="59" t="s">
        <v>1427</v>
      </c>
      <c r="I36" s="60"/>
      <c r="J36" s="60" t="s">
        <v>169</v>
      </c>
      <c r="K36" s="61"/>
      <c r="L36" s="58"/>
      <c r="M36" s="59" t="s">
        <v>1427</v>
      </c>
      <c r="N36" s="62"/>
      <c r="O36" s="60" t="s">
        <v>169</v>
      </c>
      <c r="P36" s="63">
        <v>412.29</v>
      </c>
      <c r="Q36" s="64">
        <v>43494</v>
      </c>
      <c r="R36" s="64">
        <v>43494</v>
      </c>
      <c r="S36" s="63">
        <v>412.29</v>
      </c>
      <c r="T36" s="75" t="s">
        <v>1438</v>
      </c>
      <c r="U36" s="75"/>
      <c r="V36" s="110"/>
      <c r="W36" s="95"/>
    </row>
    <row r="37" spans="1:23" ht="27" customHeight="1">
      <c r="A37" s="53" t="s">
        <v>171</v>
      </c>
      <c r="B37" s="54" t="s">
        <v>71</v>
      </c>
      <c r="C37" s="54" t="s">
        <v>72</v>
      </c>
      <c r="D37" s="55" t="s">
        <v>82</v>
      </c>
      <c r="E37" s="56" t="s">
        <v>27</v>
      </c>
      <c r="F37" s="57"/>
      <c r="G37" s="58"/>
      <c r="H37" s="99" t="s">
        <v>1396</v>
      </c>
      <c r="I37" s="60"/>
      <c r="J37" s="60" t="s">
        <v>86</v>
      </c>
      <c r="K37" s="61"/>
      <c r="L37" s="58"/>
      <c r="M37" s="99" t="s">
        <v>1396</v>
      </c>
      <c r="N37" s="62"/>
      <c r="O37" s="60" t="s">
        <v>86</v>
      </c>
      <c r="P37" s="63">
        <v>22337.28</v>
      </c>
      <c r="Q37" s="64">
        <v>43494</v>
      </c>
      <c r="R37" s="64"/>
      <c r="S37" s="63">
        <v>22337.28</v>
      </c>
      <c r="T37" s="75" t="s">
        <v>1438</v>
      </c>
      <c r="U37" s="75"/>
      <c r="V37" s="99"/>
      <c r="W37" s="95"/>
    </row>
    <row r="38" spans="1:23" ht="27" customHeight="1">
      <c r="A38" s="53" t="s">
        <v>173</v>
      </c>
      <c r="B38" s="54" t="s">
        <v>71</v>
      </c>
      <c r="C38" s="54" t="s">
        <v>72</v>
      </c>
      <c r="D38" s="55" t="s">
        <v>77</v>
      </c>
      <c r="E38" s="56" t="s">
        <v>24</v>
      </c>
      <c r="F38" s="57"/>
      <c r="G38" s="58"/>
      <c r="H38" s="110" t="s">
        <v>1304</v>
      </c>
      <c r="I38" s="60"/>
      <c r="J38" s="60" t="s">
        <v>78</v>
      </c>
      <c r="K38" s="61"/>
      <c r="L38" s="58"/>
      <c r="M38" s="110" t="s">
        <v>1304</v>
      </c>
      <c r="N38" s="62"/>
      <c r="O38" s="60" t="s">
        <v>78</v>
      </c>
      <c r="P38" s="63">
        <v>452.9</v>
      </c>
      <c r="Q38" s="64">
        <v>43494</v>
      </c>
      <c r="R38" s="64">
        <v>43494</v>
      </c>
      <c r="S38" s="63">
        <v>452.9</v>
      </c>
      <c r="T38" s="75" t="s">
        <v>1438</v>
      </c>
      <c r="U38" s="75"/>
      <c r="V38" s="110"/>
      <c r="W38" s="95"/>
    </row>
    <row r="39" spans="1:23" ht="27" customHeight="1">
      <c r="A39" s="53" t="s">
        <v>175</v>
      </c>
      <c r="B39" s="54" t="s">
        <v>71</v>
      </c>
      <c r="C39" s="54" t="s">
        <v>72</v>
      </c>
      <c r="D39" s="55" t="s">
        <v>140</v>
      </c>
      <c r="E39" s="56" t="s">
        <v>24</v>
      </c>
      <c r="F39" s="57"/>
      <c r="G39" s="58"/>
      <c r="H39" s="99" t="s">
        <v>1416</v>
      </c>
      <c r="I39" s="60"/>
      <c r="J39" s="60" t="s">
        <v>176</v>
      </c>
      <c r="K39" s="61"/>
      <c r="L39" s="58"/>
      <c r="M39" s="99" t="s">
        <v>1416</v>
      </c>
      <c r="N39" s="62"/>
      <c r="O39" s="60" t="s">
        <v>176</v>
      </c>
      <c r="P39" s="63">
        <v>10140</v>
      </c>
      <c r="Q39" s="64">
        <v>43494</v>
      </c>
      <c r="R39" s="64">
        <v>43494</v>
      </c>
      <c r="S39" s="63">
        <v>10140</v>
      </c>
      <c r="T39" s="75" t="s">
        <v>1438</v>
      </c>
      <c r="U39" s="75"/>
      <c r="V39" s="99"/>
      <c r="W39" s="95"/>
    </row>
    <row r="40" spans="1:23" ht="27" customHeight="1">
      <c r="A40" s="53" t="s">
        <v>178</v>
      </c>
      <c r="B40" s="54" t="s">
        <v>71</v>
      </c>
      <c r="C40" s="54" t="s">
        <v>72</v>
      </c>
      <c r="D40" s="55" t="s">
        <v>179</v>
      </c>
      <c r="E40" s="56" t="s">
        <v>24</v>
      </c>
      <c r="F40" s="57"/>
      <c r="G40" s="58"/>
      <c r="H40" s="99" t="s">
        <v>1422</v>
      </c>
      <c r="I40" s="60"/>
      <c r="J40" s="60" t="s">
        <v>180</v>
      </c>
      <c r="K40" s="61"/>
      <c r="L40" s="58"/>
      <c r="M40" s="99" t="s">
        <v>1422</v>
      </c>
      <c r="N40" s="62"/>
      <c r="O40" s="60" t="s">
        <v>180</v>
      </c>
      <c r="P40" s="63">
        <v>4609.2</v>
      </c>
      <c r="Q40" s="64">
        <v>43495</v>
      </c>
      <c r="R40" s="64">
        <v>43495</v>
      </c>
      <c r="S40" s="63">
        <v>4609.2</v>
      </c>
      <c r="T40" s="75" t="s">
        <v>1438</v>
      </c>
      <c r="U40" s="75"/>
      <c r="V40" s="114"/>
      <c r="W40" s="95"/>
    </row>
    <row r="41" spans="1:23" ht="27" customHeight="1">
      <c r="A41" s="53" t="s">
        <v>181</v>
      </c>
      <c r="B41" s="54" t="s">
        <v>71</v>
      </c>
      <c r="C41" s="54" t="s">
        <v>72</v>
      </c>
      <c r="D41" s="55" t="s">
        <v>179</v>
      </c>
      <c r="E41" s="56" t="s">
        <v>24</v>
      </c>
      <c r="F41" s="57"/>
      <c r="G41" s="58"/>
      <c r="H41" s="99" t="s">
        <v>1421</v>
      </c>
      <c r="I41" s="60"/>
      <c r="J41" s="60" t="s">
        <v>182</v>
      </c>
      <c r="K41" s="61"/>
      <c r="L41" s="58"/>
      <c r="M41" s="99" t="s">
        <v>1421</v>
      </c>
      <c r="N41" s="62"/>
      <c r="O41" s="60" t="s">
        <v>182</v>
      </c>
      <c r="P41" s="63">
        <v>4485</v>
      </c>
      <c r="Q41" s="64">
        <v>43495</v>
      </c>
      <c r="R41" s="64">
        <v>43495</v>
      </c>
      <c r="S41" s="63">
        <v>4485</v>
      </c>
      <c r="T41" s="75" t="s">
        <v>1438</v>
      </c>
      <c r="U41" s="75"/>
      <c r="V41" s="114"/>
      <c r="W41" s="95"/>
    </row>
    <row r="42" spans="1:23" ht="27" customHeight="1">
      <c r="A42" s="53" t="s">
        <v>183</v>
      </c>
      <c r="B42" s="54" t="s">
        <v>71</v>
      </c>
      <c r="C42" s="54" t="s">
        <v>72</v>
      </c>
      <c r="D42" s="55" t="s">
        <v>184</v>
      </c>
      <c r="E42" s="56" t="s">
        <v>24</v>
      </c>
      <c r="F42" s="57"/>
      <c r="G42" s="58"/>
      <c r="H42" s="110" t="s">
        <v>1322</v>
      </c>
      <c r="I42" s="60"/>
      <c r="J42" s="60" t="s">
        <v>185</v>
      </c>
      <c r="K42" s="61"/>
      <c r="L42" s="58"/>
      <c r="M42" s="110" t="s">
        <v>1322</v>
      </c>
      <c r="N42" s="60"/>
      <c r="O42" s="60" t="s">
        <v>185</v>
      </c>
      <c r="P42" s="63">
        <v>600</v>
      </c>
      <c r="Q42" s="64">
        <v>43495</v>
      </c>
      <c r="R42" s="64">
        <v>43495</v>
      </c>
      <c r="S42" s="63">
        <v>600</v>
      </c>
      <c r="T42" s="75" t="s">
        <v>1438</v>
      </c>
      <c r="U42" s="75"/>
      <c r="V42" s="110"/>
      <c r="W42" s="95"/>
    </row>
    <row r="43" spans="1:23" ht="27" customHeight="1">
      <c r="A43" s="53" t="s">
        <v>186</v>
      </c>
      <c r="B43" s="54" t="s">
        <v>71</v>
      </c>
      <c r="C43" s="54" t="s">
        <v>72</v>
      </c>
      <c r="D43" s="108" t="s">
        <v>92</v>
      </c>
      <c r="E43" s="56" t="s">
        <v>24</v>
      </c>
      <c r="F43" s="57"/>
      <c r="G43" s="58"/>
      <c r="H43" s="110" t="s">
        <v>1376</v>
      </c>
      <c r="I43" s="60"/>
      <c r="J43" s="60" t="s">
        <v>520</v>
      </c>
      <c r="K43" s="61"/>
      <c r="L43" s="58"/>
      <c r="M43" s="110" t="s">
        <v>1376</v>
      </c>
      <c r="N43" s="62"/>
      <c r="O43" s="60" t="s">
        <v>520</v>
      </c>
      <c r="P43" s="63">
        <v>1320.2</v>
      </c>
      <c r="Q43" s="64">
        <v>43497</v>
      </c>
      <c r="R43" s="64"/>
      <c r="S43" s="63">
        <v>1320.2</v>
      </c>
      <c r="T43" s="75" t="s">
        <v>1438</v>
      </c>
      <c r="U43" s="75"/>
      <c r="V43" s="110"/>
      <c r="W43" s="95"/>
    </row>
    <row r="44" spans="1:23" ht="27" customHeight="1">
      <c r="A44" s="53" t="s">
        <v>191</v>
      </c>
      <c r="B44" s="54" t="s">
        <v>71</v>
      </c>
      <c r="C44" s="54" t="s">
        <v>72</v>
      </c>
      <c r="D44" s="55" t="s">
        <v>192</v>
      </c>
      <c r="E44" s="56" t="s">
        <v>24</v>
      </c>
      <c r="F44" s="57"/>
      <c r="G44" s="58"/>
      <c r="H44" s="99" t="s">
        <v>1356</v>
      </c>
      <c r="I44" s="60"/>
      <c r="J44" s="60" t="s">
        <v>193</v>
      </c>
      <c r="K44" s="61"/>
      <c r="L44" s="58"/>
      <c r="M44" s="99" t="s">
        <v>1356</v>
      </c>
      <c r="N44" s="62"/>
      <c r="O44" s="60" t="s">
        <v>193</v>
      </c>
      <c r="P44" s="63">
        <v>326</v>
      </c>
      <c r="Q44" s="64">
        <v>43500</v>
      </c>
      <c r="R44" s="64">
        <v>43506</v>
      </c>
      <c r="S44" s="63">
        <v>326</v>
      </c>
      <c r="T44" s="75" t="s">
        <v>1438</v>
      </c>
      <c r="U44" s="75"/>
      <c r="V44" s="99"/>
      <c r="W44" s="95"/>
    </row>
    <row r="45" spans="1:23" ht="27" customHeight="1">
      <c r="A45" s="53" t="s">
        <v>384</v>
      </c>
      <c r="B45" s="54" t="s">
        <v>71</v>
      </c>
      <c r="C45" s="54" t="s">
        <v>72</v>
      </c>
      <c r="D45" s="108" t="s">
        <v>190</v>
      </c>
      <c r="E45" s="56" t="s">
        <v>24</v>
      </c>
      <c r="F45" s="57"/>
      <c r="G45" s="58"/>
      <c r="H45" s="77" t="s">
        <v>1296</v>
      </c>
      <c r="I45" s="60"/>
      <c r="J45" s="60" t="s">
        <v>137</v>
      </c>
      <c r="K45" s="61"/>
      <c r="L45" s="58"/>
      <c r="M45" s="77" t="s">
        <v>1296</v>
      </c>
      <c r="N45" s="62"/>
      <c r="O45" s="60" t="s">
        <v>137</v>
      </c>
      <c r="P45" s="63">
        <v>568</v>
      </c>
      <c r="Q45" s="64">
        <v>43500</v>
      </c>
      <c r="R45" s="64">
        <v>43506</v>
      </c>
      <c r="S45" s="63">
        <v>568</v>
      </c>
      <c r="T45" s="75" t="s">
        <v>1438</v>
      </c>
      <c r="U45" s="75"/>
      <c r="V45" s="110"/>
      <c r="W45" s="95"/>
    </row>
    <row r="46" spans="1:23" ht="27" customHeight="1">
      <c r="A46" s="53" t="s">
        <v>187</v>
      </c>
      <c r="B46" s="54" t="s">
        <v>71</v>
      </c>
      <c r="C46" s="54" t="s">
        <v>72</v>
      </c>
      <c r="D46" s="108" t="s">
        <v>188</v>
      </c>
      <c r="E46" s="56" t="s">
        <v>24</v>
      </c>
      <c r="F46" s="57"/>
      <c r="G46" s="58"/>
      <c r="H46" s="77" t="s">
        <v>1428</v>
      </c>
      <c r="I46" s="60"/>
      <c r="J46" s="60" t="s">
        <v>189</v>
      </c>
      <c r="K46" s="61"/>
      <c r="L46" s="58"/>
      <c r="M46" s="77" t="s">
        <v>1428</v>
      </c>
      <c r="N46" s="62"/>
      <c r="O46" s="60" t="s">
        <v>189</v>
      </c>
      <c r="P46" s="63">
        <v>150</v>
      </c>
      <c r="Q46" s="64">
        <v>43500</v>
      </c>
      <c r="R46" s="64">
        <v>43506</v>
      </c>
      <c r="S46" s="63">
        <v>150</v>
      </c>
      <c r="T46" s="75" t="s">
        <v>1438</v>
      </c>
      <c r="U46" s="75"/>
      <c r="V46" s="110"/>
      <c r="W46" s="95"/>
    </row>
    <row r="47" spans="1:23" ht="27" customHeight="1">
      <c r="A47" s="53" t="s">
        <v>194</v>
      </c>
      <c r="B47" s="54" t="s">
        <v>71</v>
      </c>
      <c r="C47" s="54" t="s">
        <v>72</v>
      </c>
      <c r="D47" s="55" t="s">
        <v>92</v>
      </c>
      <c r="E47" s="56" t="s">
        <v>24</v>
      </c>
      <c r="F47" s="57"/>
      <c r="G47" s="58"/>
      <c r="H47" s="110" t="s">
        <v>1302</v>
      </c>
      <c r="I47" s="60"/>
      <c r="J47" s="60" t="s">
        <v>341</v>
      </c>
      <c r="K47" s="61"/>
      <c r="L47" s="58"/>
      <c r="M47" s="110" t="s">
        <v>1302</v>
      </c>
      <c r="N47" s="77" t="s">
        <v>1302</v>
      </c>
      <c r="O47" s="60" t="s">
        <v>341</v>
      </c>
      <c r="P47" s="63">
        <v>4835</v>
      </c>
      <c r="Q47" s="64">
        <v>43500</v>
      </c>
      <c r="R47" s="64">
        <v>43865</v>
      </c>
      <c r="S47" s="63"/>
      <c r="T47" s="75" t="s">
        <v>1438</v>
      </c>
      <c r="U47" s="75"/>
      <c r="V47" s="110"/>
      <c r="W47" s="95"/>
    </row>
    <row r="48" spans="1:23" ht="27" customHeight="1">
      <c r="A48" s="53" t="s">
        <v>195</v>
      </c>
      <c r="B48" s="54" t="s">
        <v>71</v>
      </c>
      <c r="C48" s="54" t="s">
        <v>72</v>
      </c>
      <c r="D48" s="55" t="s">
        <v>82</v>
      </c>
      <c r="E48" s="56" t="s">
        <v>27</v>
      </c>
      <c r="F48" s="57"/>
      <c r="G48" s="58"/>
      <c r="H48" s="109" t="s">
        <v>1314</v>
      </c>
      <c r="I48" s="60"/>
      <c r="J48" s="60" t="s">
        <v>81</v>
      </c>
      <c r="K48" s="61"/>
      <c r="L48" s="58"/>
      <c r="M48" s="109" t="s">
        <v>1314</v>
      </c>
      <c r="N48" s="62"/>
      <c r="O48" s="60" t="s">
        <v>81</v>
      </c>
      <c r="P48" s="63">
        <v>6226.44</v>
      </c>
      <c r="Q48" s="64">
        <v>43500</v>
      </c>
      <c r="R48" s="64">
        <v>43508</v>
      </c>
      <c r="S48" s="63">
        <v>6226.44</v>
      </c>
      <c r="T48" s="75" t="s">
        <v>1438</v>
      </c>
      <c r="U48" s="75"/>
      <c r="V48" s="109"/>
      <c r="W48" s="95"/>
    </row>
    <row r="49" spans="1:23" ht="27" customHeight="1">
      <c r="A49" s="53" t="s">
        <v>196</v>
      </c>
      <c r="B49" s="54" t="s">
        <v>71</v>
      </c>
      <c r="C49" s="54" t="s">
        <v>72</v>
      </c>
      <c r="D49" s="55" t="s">
        <v>197</v>
      </c>
      <c r="E49" s="56" t="s">
        <v>24</v>
      </c>
      <c r="F49" s="57"/>
      <c r="G49" s="58"/>
      <c r="H49" s="99" t="s">
        <v>1278</v>
      </c>
      <c r="I49" s="60"/>
      <c r="J49" s="60" t="s">
        <v>198</v>
      </c>
      <c r="K49" s="61"/>
      <c r="L49" s="58"/>
      <c r="M49" s="99" t="s">
        <v>1278</v>
      </c>
      <c r="N49" s="62"/>
      <c r="O49" s="60" t="s">
        <v>198</v>
      </c>
      <c r="P49" s="63">
        <v>26780</v>
      </c>
      <c r="Q49" s="64">
        <v>43503</v>
      </c>
      <c r="R49" s="64">
        <v>43830</v>
      </c>
      <c r="S49" s="63">
        <v>26779.4</v>
      </c>
      <c r="T49" s="75" t="s">
        <v>1438</v>
      </c>
      <c r="U49" s="75"/>
      <c r="V49" s="99"/>
      <c r="W49" s="95"/>
    </row>
    <row r="50" spans="1:23" ht="27" customHeight="1">
      <c r="A50" s="53" t="s">
        <v>199</v>
      </c>
      <c r="B50" s="54" t="s">
        <v>71</v>
      </c>
      <c r="C50" s="54" t="s">
        <v>72</v>
      </c>
      <c r="D50" s="55" t="s">
        <v>192</v>
      </c>
      <c r="E50" s="56" t="s">
        <v>24</v>
      </c>
      <c r="F50" s="57"/>
      <c r="G50" s="58"/>
      <c r="H50" s="99" t="s">
        <v>1356</v>
      </c>
      <c r="I50" s="60"/>
      <c r="J50" s="62" t="s">
        <v>193</v>
      </c>
      <c r="K50" s="61"/>
      <c r="L50" s="58"/>
      <c r="M50" s="99" t="s">
        <v>1356</v>
      </c>
      <c r="N50" s="62"/>
      <c r="O50" s="62" t="s">
        <v>193</v>
      </c>
      <c r="P50" s="63">
        <v>326</v>
      </c>
      <c r="Q50" s="64">
        <v>43504</v>
      </c>
      <c r="R50" s="64">
        <v>43508</v>
      </c>
      <c r="S50" s="63">
        <v>326</v>
      </c>
      <c r="T50" s="75" t="s">
        <v>1438</v>
      </c>
      <c r="U50" s="75"/>
      <c r="V50" s="99"/>
      <c r="W50" s="95"/>
    </row>
    <row r="51" spans="1:23" ht="27" customHeight="1">
      <c r="A51" s="53" t="s">
        <v>200</v>
      </c>
      <c r="B51" s="54" t="s">
        <v>71</v>
      </c>
      <c r="C51" s="54" t="s">
        <v>72</v>
      </c>
      <c r="D51" s="55" t="s">
        <v>202</v>
      </c>
      <c r="E51" s="56" t="s">
        <v>24</v>
      </c>
      <c r="F51" s="57"/>
      <c r="G51" s="58"/>
      <c r="H51" s="99" t="s">
        <v>1336</v>
      </c>
      <c r="I51" s="60"/>
      <c r="J51" s="62" t="s">
        <v>201</v>
      </c>
      <c r="K51" s="61"/>
      <c r="L51" s="58"/>
      <c r="M51" s="99" t="s">
        <v>1336</v>
      </c>
      <c r="N51" s="62"/>
      <c r="O51" s="62" t="s">
        <v>201</v>
      </c>
      <c r="P51" s="63">
        <v>105</v>
      </c>
      <c r="Q51" s="64" t="s">
        <v>203</v>
      </c>
      <c r="R51" s="64">
        <v>43508</v>
      </c>
      <c r="S51" s="63">
        <v>105</v>
      </c>
      <c r="T51" s="75" t="s">
        <v>1438</v>
      </c>
      <c r="U51" s="75"/>
      <c r="V51" s="99"/>
      <c r="W51" s="95"/>
    </row>
    <row r="52" spans="1:23" ht="27" customHeight="1">
      <c r="A52" s="53" t="s">
        <v>204</v>
      </c>
      <c r="B52" s="54" t="s">
        <v>71</v>
      </c>
      <c r="C52" s="54" t="s">
        <v>72</v>
      </c>
      <c r="D52" s="55" t="s">
        <v>205</v>
      </c>
      <c r="E52" s="56" t="s">
        <v>24</v>
      </c>
      <c r="F52" s="57"/>
      <c r="G52" s="58"/>
      <c r="H52" s="107" t="s">
        <v>374</v>
      </c>
      <c r="I52" s="60"/>
      <c r="J52" s="60" t="s">
        <v>756</v>
      </c>
      <c r="K52" s="61"/>
      <c r="L52" s="58"/>
      <c r="M52" s="107" t="s">
        <v>374</v>
      </c>
      <c r="N52" s="60"/>
      <c r="O52" s="60" t="s">
        <v>756</v>
      </c>
      <c r="P52" s="63">
        <v>185</v>
      </c>
      <c r="Q52" s="64" t="s">
        <v>203</v>
      </c>
      <c r="R52" s="64">
        <v>43508</v>
      </c>
      <c r="S52" s="63">
        <v>185</v>
      </c>
      <c r="T52" s="75" t="s">
        <v>1438</v>
      </c>
      <c r="U52" s="75"/>
      <c r="V52" s="107"/>
      <c r="W52" s="95"/>
    </row>
    <row r="53" spans="1:23" ht="27" customHeight="1">
      <c r="A53" s="53" t="s">
        <v>206</v>
      </c>
      <c r="B53" s="54" t="s">
        <v>71</v>
      </c>
      <c r="C53" s="54" t="s">
        <v>72</v>
      </c>
      <c r="D53" s="55" t="s">
        <v>207</v>
      </c>
      <c r="E53" s="56" t="s">
        <v>24</v>
      </c>
      <c r="F53" s="57"/>
      <c r="G53" s="58"/>
      <c r="H53" s="107" t="s">
        <v>1420</v>
      </c>
      <c r="I53" s="60"/>
      <c r="J53" s="60" t="s">
        <v>344</v>
      </c>
      <c r="K53" s="61"/>
      <c r="L53" s="58"/>
      <c r="M53" s="107" t="s">
        <v>1420</v>
      </c>
      <c r="N53" s="62"/>
      <c r="O53" s="60" t="s">
        <v>344</v>
      </c>
      <c r="P53" s="63">
        <v>4500</v>
      </c>
      <c r="Q53" s="64">
        <v>43507</v>
      </c>
      <c r="R53" s="64">
        <v>43516</v>
      </c>
      <c r="S53" s="63">
        <v>4500</v>
      </c>
      <c r="T53" s="75" t="s">
        <v>1438</v>
      </c>
      <c r="U53" s="75"/>
      <c r="V53" s="115"/>
      <c r="W53" s="95"/>
    </row>
    <row r="54" spans="1:23" ht="27" customHeight="1">
      <c r="A54" s="53" t="s">
        <v>208</v>
      </c>
      <c r="B54" s="54" t="s">
        <v>71</v>
      </c>
      <c r="C54" s="54" t="s">
        <v>72</v>
      </c>
      <c r="D54" s="55" t="s">
        <v>82</v>
      </c>
      <c r="E54" s="56" t="s">
        <v>27</v>
      </c>
      <c r="F54" s="57"/>
      <c r="G54" s="58"/>
      <c r="H54" s="109" t="s">
        <v>1314</v>
      </c>
      <c r="I54" s="60"/>
      <c r="J54" s="60" t="s">
        <v>81</v>
      </c>
      <c r="K54" s="61"/>
      <c r="L54" s="58"/>
      <c r="M54" s="109" t="s">
        <v>1314</v>
      </c>
      <c r="N54" s="62"/>
      <c r="O54" s="60" t="s">
        <v>81</v>
      </c>
      <c r="P54" s="63">
        <v>6750.13</v>
      </c>
      <c r="Q54" s="64">
        <v>43507</v>
      </c>
      <c r="R54" s="64">
        <v>43515</v>
      </c>
      <c r="S54" s="63">
        <v>6750.13</v>
      </c>
      <c r="T54" s="75" t="s">
        <v>1438</v>
      </c>
      <c r="U54" s="75"/>
      <c r="V54" s="109"/>
      <c r="W54" s="95"/>
    </row>
    <row r="55" spans="1:23" ht="27" customHeight="1">
      <c r="A55" s="53" t="s">
        <v>425</v>
      </c>
      <c r="B55" s="54"/>
      <c r="C55" s="54"/>
      <c r="D55" s="55" t="s">
        <v>95</v>
      </c>
      <c r="E55" s="56" t="s">
        <v>24</v>
      </c>
      <c r="F55" s="57"/>
      <c r="G55" s="58"/>
      <c r="H55" s="99" t="s">
        <v>1346</v>
      </c>
      <c r="I55" s="60"/>
      <c r="J55" s="60" t="s">
        <v>96</v>
      </c>
      <c r="K55" s="61"/>
      <c r="L55" s="58"/>
      <c r="M55" s="99" t="s">
        <v>1346</v>
      </c>
      <c r="N55" s="62"/>
      <c r="O55" s="60" t="s">
        <v>96</v>
      </c>
      <c r="P55" s="63">
        <v>380</v>
      </c>
      <c r="Q55" s="64">
        <v>43508</v>
      </c>
      <c r="R55" s="64">
        <v>43508</v>
      </c>
      <c r="S55" s="63">
        <v>380</v>
      </c>
      <c r="T55" s="75" t="s">
        <v>1438</v>
      </c>
      <c r="U55" s="75"/>
      <c r="V55" s="99"/>
      <c r="W55" s="95"/>
    </row>
    <row r="56" spans="1:23" ht="27" customHeight="1">
      <c r="A56" s="53" t="s">
        <v>210</v>
      </c>
      <c r="B56" s="54" t="s">
        <v>71</v>
      </c>
      <c r="C56" s="54" t="s">
        <v>72</v>
      </c>
      <c r="D56" s="55" t="s">
        <v>212</v>
      </c>
      <c r="E56" s="56" t="s">
        <v>24</v>
      </c>
      <c r="F56" s="57"/>
      <c r="G56" s="58"/>
      <c r="H56" s="110" t="s">
        <v>1419</v>
      </c>
      <c r="I56" s="60"/>
      <c r="J56" s="60" t="s">
        <v>211</v>
      </c>
      <c r="K56" s="61"/>
      <c r="L56" s="58"/>
      <c r="M56" s="110" t="s">
        <v>1419</v>
      </c>
      <c r="N56" s="60"/>
      <c r="O56" s="60" t="s">
        <v>211</v>
      </c>
      <c r="P56" s="63">
        <v>1300</v>
      </c>
      <c r="Q56" s="64">
        <v>43514</v>
      </c>
      <c r="R56" s="64">
        <v>43520</v>
      </c>
      <c r="S56" s="63">
        <v>1300</v>
      </c>
      <c r="T56" s="75" t="s">
        <v>1438</v>
      </c>
      <c r="U56" s="75"/>
      <c r="V56" s="110"/>
      <c r="W56" s="95"/>
    </row>
    <row r="57" spans="1:23" ht="27" customHeight="1">
      <c r="A57" s="106" t="s">
        <v>209</v>
      </c>
      <c r="B57" s="54" t="s">
        <v>71</v>
      </c>
      <c r="C57" s="54" t="s">
        <v>72</v>
      </c>
      <c r="D57" s="108" t="s">
        <v>82</v>
      </c>
      <c r="E57" s="56" t="s">
        <v>27</v>
      </c>
      <c r="F57" s="57"/>
      <c r="G57" s="58"/>
      <c r="H57" s="109" t="s">
        <v>1314</v>
      </c>
      <c r="I57" s="60"/>
      <c r="J57" s="60" t="s">
        <v>81</v>
      </c>
      <c r="K57" s="61"/>
      <c r="L57" s="58"/>
      <c r="M57" s="109" t="s">
        <v>1314</v>
      </c>
      <c r="N57" s="112"/>
      <c r="O57" s="60" t="s">
        <v>81</v>
      </c>
      <c r="P57" s="63">
        <v>5758.63</v>
      </c>
      <c r="Q57" s="64">
        <v>43514</v>
      </c>
      <c r="R57" s="64">
        <v>43521</v>
      </c>
      <c r="S57" s="63">
        <v>5758.63</v>
      </c>
      <c r="T57" s="75" t="s">
        <v>1438</v>
      </c>
      <c r="U57" s="75"/>
      <c r="V57" s="109"/>
      <c r="W57" s="95"/>
    </row>
    <row r="58" spans="1:23" ht="27" customHeight="1">
      <c r="A58" s="53" t="s">
        <v>215</v>
      </c>
      <c r="B58" s="54" t="s">
        <v>71</v>
      </c>
      <c r="C58" s="54" t="s">
        <v>72</v>
      </c>
      <c r="D58" s="55" t="s">
        <v>216</v>
      </c>
      <c r="E58" s="56" t="s">
        <v>24</v>
      </c>
      <c r="F58" s="57"/>
      <c r="G58" s="58"/>
      <c r="H58" s="110" t="s">
        <v>1402</v>
      </c>
      <c r="I58" s="60"/>
      <c r="J58" s="60" t="s">
        <v>340</v>
      </c>
      <c r="K58" s="61"/>
      <c r="L58" s="58"/>
      <c r="M58" s="110" t="s">
        <v>1402</v>
      </c>
      <c r="N58" s="60"/>
      <c r="O58" s="60" t="s">
        <v>340</v>
      </c>
      <c r="P58" s="63">
        <v>1489.55</v>
      </c>
      <c r="Q58" s="64">
        <v>43515</v>
      </c>
      <c r="R58" s="64">
        <v>43521</v>
      </c>
      <c r="S58" s="63">
        <v>1489.55</v>
      </c>
      <c r="T58" s="75" t="s">
        <v>1438</v>
      </c>
      <c r="U58" s="75"/>
      <c r="V58" s="110"/>
      <c r="W58" s="95"/>
    </row>
    <row r="59" spans="1:23" ht="27" customHeight="1">
      <c r="A59" s="53" t="s">
        <v>213</v>
      </c>
      <c r="B59" s="54" t="s">
        <v>71</v>
      </c>
      <c r="C59" s="54" t="s">
        <v>72</v>
      </c>
      <c r="D59" s="55" t="s">
        <v>214</v>
      </c>
      <c r="E59" s="56" t="s">
        <v>24</v>
      </c>
      <c r="F59" s="57"/>
      <c r="G59" s="58"/>
      <c r="H59" s="99" t="s">
        <v>1313</v>
      </c>
      <c r="I59" s="60"/>
      <c r="J59" s="60" t="s">
        <v>155</v>
      </c>
      <c r="K59" s="61"/>
      <c r="L59" s="58"/>
      <c r="M59" s="99" t="s">
        <v>1313</v>
      </c>
      <c r="N59" s="60"/>
      <c r="O59" s="60" t="s">
        <v>155</v>
      </c>
      <c r="P59" s="63">
        <v>1696</v>
      </c>
      <c r="Q59" s="64">
        <v>43515</v>
      </c>
      <c r="R59" s="64">
        <v>43520</v>
      </c>
      <c r="S59" s="63">
        <v>1696</v>
      </c>
      <c r="T59" s="75" t="s">
        <v>1438</v>
      </c>
      <c r="U59" s="75"/>
      <c r="V59" s="99"/>
      <c r="W59" s="95"/>
    </row>
    <row r="60" spans="1:23" ht="27" customHeight="1">
      <c r="A60" s="53" t="s">
        <v>217</v>
      </c>
      <c r="B60" s="54" t="s">
        <v>71</v>
      </c>
      <c r="C60" s="54" t="s">
        <v>72</v>
      </c>
      <c r="D60" s="55" t="s">
        <v>218</v>
      </c>
      <c r="E60" s="56" t="s">
        <v>24</v>
      </c>
      <c r="F60" s="57"/>
      <c r="G60" s="58"/>
      <c r="H60" s="99" t="s">
        <v>1418</v>
      </c>
      <c r="I60" s="60"/>
      <c r="J60" s="60" t="s">
        <v>219</v>
      </c>
      <c r="K60" s="61"/>
      <c r="L60" s="58"/>
      <c r="M60" s="99" t="s">
        <v>1418</v>
      </c>
      <c r="N60" s="62"/>
      <c r="O60" s="60" t="s">
        <v>219</v>
      </c>
      <c r="P60" s="63">
        <v>1800</v>
      </c>
      <c r="Q60" s="64">
        <v>43515</v>
      </c>
      <c r="R60" s="64">
        <v>43515</v>
      </c>
      <c r="S60" s="63">
        <v>1800</v>
      </c>
      <c r="T60" s="75" t="s">
        <v>1438</v>
      </c>
      <c r="U60" s="75"/>
      <c r="V60" s="116"/>
      <c r="W60" s="95"/>
    </row>
    <row r="61" spans="1:23" ht="27" customHeight="1">
      <c r="A61" s="53" t="s">
        <v>220</v>
      </c>
      <c r="B61" s="54" t="s">
        <v>71</v>
      </c>
      <c r="C61" s="54" t="s">
        <v>72</v>
      </c>
      <c r="D61" s="55" t="s">
        <v>221</v>
      </c>
      <c r="E61" s="56" t="s">
        <v>24</v>
      </c>
      <c r="F61" s="57"/>
      <c r="G61" s="58"/>
      <c r="H61" s="110" t="s">
        <v>1332</v>
      </c>
      <c r="I61" s="60"/>
      <c r="J61" s="62" t="s">
        <v>368</v>
      </c>
      <c r="K61" s="61"/>
      <c r="L61" s="58"/>
      <c r="M61" s="110" t="s">
        <v>1332</v>
      </c>
      <c r="N61" s="62"/>
      <c r="O61" s="62" t="s">
        <v>368</v>
      </c>
      <c r="P61" s="63">
        <v>800</v>
      </c>
      <c r="Q61" s="64">
        <v>43518</v>
      </c>
      <c r="R61" s="64">
        <v>43524</v>
      </c>
      <c r="S61" s="63">
        <v>800</v>
      </c>
      <c r="T61" s="75" t="s">
        <v>1438</v>
      </c>
      <c r="U61" s="75"/>
      <c r="V61" s="110"/>
      <c r="W61" s="95"/>
    </row>
    <row r="62" spans="1:23" ht="27" customHeight="1">
      <c r="A62" s="53" t="s">
        <v>222</v>
      </c>
      <c r="B62" s="54" t="s">
        <v>71</v>
      </c>
      <c r="C62" s="54" t="s">
        <v>72</v>
      </c>
      <c r="D62" s="55" t="s">
        <v>223</v>
      </c>
      <c r="E62" s="56" t="s">
        <v>24</v>
      </c>
      <c r="F62" s="57"/>
      <c r="G62" s="58"/>
      <c r="H62" s="110" t="s">
        <v>1326</v>
      </c>
      <c r="I62" s="60"/>
      <c r="J62" s="60" t="s">
        <v>224</v>
      </c>
      <c r="K62" s="61"/>
      <c r="L62" s="58"/>
      <c r="M62" s="110" t="s">
        <v>1326</v>
      </c>
      <c r="N62" s="62"/>
      <c r="O62" s="60" t="s">
        <v>224</v>
      </c>
      <c r="P62" s="63">
        <v>1500</v>
      </c>
      <c r="Q62" s="64">
        <v>43487</v>
      </c>
      <c r="R62" s="64">
        <v>43525</v>
      </c>
      <c r="S62" s="63">
        <v>1500</v>
      </c>
      <c r="T62" s="75" t="s">
        <v>1438</v>
      </c>
      <c r="U62" s="75"/>
      <c r="V62" s="117"/>
      <c r="W62" s="95"/>
    </row>
    <row r="63" spans="1:23" ht="27" customHeight="1">
      <c r="A63" s="53" t="s">
        <v>225</v>
      </c>
      <c r="B63" s="54" t="s">
        <v>71</v>
      </c>
      <c r="C63" s="54" t="s">
        <v>72</v>
      </c>
      <c r="D63" s="55" t="s">
        <v>226</v>
      </c>
      <c r="E63" s="56" t="s">
        <v>24</v>
      </c>
      <c r="F63" s="57"/>
      <c r="G63" s="58"/>
      <c r="H63" s="99" t="s">
        <v>1331</v>
      </c>
      <c r="I63" s="60"/>
      <c r="J63" s="60" t="s">
        <v>104</v>
      </c>
      <c r="K63" s="61"/>
      <c r="L63" s="58"/>
      <c r="M63" s="99" t="s">
        <v>1331</v>
      </c>
      <c r="N63" s="62"/>
      <c r="O63" s="60" t="s">
        <v>104</v>
      </c>
      <c r="P63" s="63">
        <v>180.8</v>
      </c>
      <c r="Q63" s="64">
        <v>43518</v>
      </c>
      <c r="R63" s="64">
        <v>43524</v>
      </c>
      <c r="S63" s="63">
        <v>180.8</v>
      </c>
      <c r="T63" s="75" t="s">
        <v>1438</v>
      </c>
      <c r="U63" s="75"/>
      <c r="V63" s="99"/>
      <c r="W63" s="95"/>
    </row>
    <row r="64" spans="1:23" ht="27" customHeight="1">
      <c r="A64" s="53" t="s">
        <v>227</v>
      </c>
      <c r="B64" s="54" t="s">
        <v>71</v>
      </c>
      <c r="C64" s="54" t="s">
        <v>72</v>
      </c>
      <c r="D64" s="55" t="s">
        <v>228</v>
      </c>
      <c r="E64" s="56" t="s">
        <v>24</v>
      </c>
      <c r="F64" s="57"/>
      <c r="G64" s="58"/>
      <c r="H64" s="77" t="s">
        <v>1296</v>
      </c>
      <c r="I64" s="60"/>
      <c r="J64" s="60" t="s">
        <v>137</v>
      </c>
      <c r="K64" s="61"/>
      <c r="L64" s="58"/>
      <c r="M64" s="77" t="s">
        <v>1296</v>
      </c>
      <c r="N64" s="62"/>
      <c r="O64" s="60" t="s">
        <v>137</v>
      </c>
      <c r="P64" s="63">
        <v>590</v>
      </c>
      <c r="Q64" s="64">
        <v>43518</v>
      </c>
      <c r="R64" s="64">
        <v>43524</v>
      </c>
      <c r="S64" s="63">
        <v>590</v>
      </c>
      <c r="T64" s="75" t="s">
        <v>1438</v>
      </c>
      <c r="U64" s="75"/>
      <c r="V64" s="110"/>
      <c r="W64" s="95"/>
    </row>
    <row r="65" spans="1:23" ht="27" customHeight="1">
      <c r="A65" s="53" t="s">
        <v>229</v>
      </c>
      <c r="B65" s="54" t="s">
        <v>71</v>
      </c>
      <c r="C65" s="54" t="s">
        <v>72</v>
      </c>
      <c r="D65" s="55" t="s">
        <v>230</v>
      </c>
      <c r="E65" s="56" t="s">
        <v>24</v>
      </c>
      <c r="F65" s="57"/>
      <c r="G65" s="58"/>
      <c r="H65" s="99" t="s">
        <v>1417</v>
      </c>
      <c r="I65" s="60"/>
      <c r="J65" s="62" t="s">
        <v>231</v>
      </c>
      <c r="K65" s="61"/>
      <c r="L65" s="58"/>
      <c r="M65" s="99" t="s">
        <v>1417</v>
      </c>
      <c r="N65" s="62"/>
      <c r="O65" s="62" t="s">
        <v>231</v>
      </c>
      <c r="P65" s="63">
        <v>187.9</v>
      </c>
      <c r="Q65" s="64">
        <v>43487</v>
      </c>
      <c r="R65" s="64">
        <v>43525</v>
      </c>
      <c r="S65" s="63">
        <v>187.9</v>
      </c>
      <c r="T65" s="75" t="s">
        <v>1438</v>
      </c>
      <c r="U65" s="75"/>
      <c r="V65" s="99"/>
      <c r="W65" s="95"/>
    </row>
    <row r="66" spans="1:23" ht="27" customHeight="1">
      <c r="A66" s="53" t="s">
        <v>232</v>
      </c>
      <c r="B66" s="54" t="s">
        <v>71</v>
      </c>
      <c r="C66" s="54" t="s">
        <v>72</v>
      </c>
      <c r="D66" s="55" t="s">
        <v>160</v>
      </c>
      <c r="E66" s="56" t="s">
        <v>24</v>
      </c>
      <c r="F66" s="57"/>
      <c r="G66" s="58"/>
      <c r="H66" s="110" t="s">
        <v>1326</v>
      </c>
      <c r="I66" s="60"/>
      <c r="J66" s="62" t="s">
        <v>224</v>
      </c>
      <c r="K66" s="61"/>
      <c r="L66" s="58"/>
      <c r="M66" s="110" t="s">
        <v>1326</v>
      </c>
      <c r="N66" s="62"/>
      <c r="O66" s="62" t="s">
        <v>224</v>
      </c>
      <c r="P66" s="63">
        <v>500</v>
      </c>
      <c r="Q66" s="64">
        <v>43518</v>
      </c>
      <c r="R66" s="64">
        <v>43518</v>
      </c>
      <c r="S66" s="63">
        <v>500</v>
      </c>
      <c r="T66" s="75" t="s">
        <v>1438</v>
      </c>
      <c r="U66" s="75"/>
      <c r="V66" s="117"/>
      <c r="W66" s="95"/>
    </row>
    <row r="67" spans="1:23" ht="27" customHeight="1">
      <c r="A67" s="53" t="s">
        <v>234</v>
      </c>
      <c r="B67" s="54" t="s">
        <v>71</v>
      </c>
      <c r="C67" s="54" t="s">
        <v>72</v>
      </c>
      <c r="D67" s="55" t="s">
        <v>127</v>
      </c>
      <c r="E67" s="56" t="s">
        <v>24</v>
      </c>
      <c r="F67" s="57"/>
      <c r="G67" s="58"/>
      <c r="H67" s="110" t="s">
        <v>1327</v>
      </c>
      <c r="I67" s="60"/>
      <c r="J67" s="62" t="s">
        <v>129</v>
      </c>
      <c r="K67" s="61"/>
      <c r="L67" s="58"/>
      <c r="M67" s="110" t="s">
        <v>1327</v>
      </c>
      <c r="N67" s="62"/>
      <c r="O67" s="62" t="s">
        <v>129</v>
      </c>
      <c r="P67" s="63">
        <v>1212.85</v>
      </c>
      <c r="Q67" s="64">
        <v>43521</v>
      </c>
      <c r="R67" s="64">
        <v>43521</v>
      </c>
      <c r="S67" s="63">
        <v>1212.85</v>
      </c>
      <c r="T67" s="75" t="s">
        <v>1438</v>
      </c>
      <c r="U67" s="75"/>
      <c r="V67" s="110"/>
      <c r="W67" s="95"/>
    </row>
    <row r="68" spans="1:23" ht="27" customHeight="1">
      <c r="A68" s="53" t="s">
        <v>236</v>
      </c>
      <c r="B68" s="54" t="s">
        <v>71</v>
      </c>
      <c r="C68" s="54" t="s">
        <v>72</v>
      </c>
      <c r="D68" s="55" t="s">
        <v>127</v>
      </c>
      <c r="E68" s="56" t="s">
        <v>24</v>
      </c>
      <c r="F68" s="57"/>
      <c r="G68" s="58"/>
      <c r="H68" s="99" t="s">
        <v>1320</v>
      </c>
      <c r="I68" s="60"/>
      <c r="J68" s="60" t="s">
        <v>128</v>
      </c>
      <c r="K68" s="61"/>
      <c r="L68" s="58"/>
      <c r="M68" s="99" t="s">
        <v>1320</v>
      </c>
      <c r="N68" s="62"/>
      <c r="O68" s="60" t="s">
        <v>128</v>
      </c>
      <c r="P68" s="63">
        <v>303.94</v>
      </c>
      <c r="Q68" s="64">
        <v>43521</v>
      </c>
      <c r="R68" s="64">
        <v>43521</v>
      </c>
      <c r="S68" s="63">
        <v>303.94</v>
      </c>
      <c r="T68" s="75" t="s">
        <v>1438</v>
      </c>
      <c r="U68" s="75"/>
      <c r="V68" s="99"/>
      <c r="W68" s="95"/>
    </row>
    <row r="69" spans="1:23" ht="27" customHeight="1">
      <c r="A69" s="53" t="s">
        <v>238</v>
      </c>
      <c r="B69" s="54" t="s">
        <v>71</v>
      </c>
      <c r="C69" s="54" t="s">
        <v>72</v>
      </c>
      <c r="D69" s="55" t="s">
        <v>132</v>
      </c>
      <c r="E69" s="56" t="s">
        <v>24</v>
      </c>
      <c r="F69" s="57"/>
      <c r="G69" s="58"/>
      <c r="H69" s="99" t="s">
        <v>1325</v>
      </c>
      <c r="I69" s="60"/>
      <c r="J69" s="60" t="s">
        <v>133</v>
      </c>
      <c r="K69" s="61"/>
      <c r="L69" s="58"/>
      <c r="M69" s="99" t="s">
        <v>1325</v>
      </c>
      <c r="N69" s="62"/>
      <c r="O69" s="60" t="s">
        <v>133</v>
      </c>
      <c r="P69" s="63">
        <v>2005.2</v>
      </c>
      <c r="Q69" s="64">
        <v>43521</v>
      </c>
      <c r="R69" s="64">
        <v>43521</v>
      </c>
      <c r="S69" s="63">
        <v>2005.2</v>
      </c>
      <c r="T69" s="75" t="s">
        <v>1438</v>
      </c>
      <c r="U69" s="75"/>
      <c r="V69" s="99"/>
      <c r="W69" s="95"/>
    </row>
    <row r="70" spans="1:23" ht="27" customHeight="1">
      <c r="A70" s="53" t="s">
        <v>240</v>
      </c>
      <c r="B70" s="54" t="s">
        <v>71</v>
      </c>
      <c r="C70" s="54" t="s">
        <v>72</v>
      </c>
      <c r="D70" s="55" t="s">
        <v>241</v>
      </c>
      <c r="E70" s="56" t="s">
        <v>24</v>
      </c>
      <c r="F70" s="57"/>
      <c r="G70" s="58"/>
      <c r="H70" s="99" t="s">
        <v>1310</v>
      </c>
      <c r="I70" s="60"/>
      <c r="J70" s="62" t="s">
        <v>242</v>
      </c>
      <c r="K70" s="61"/>
      <c r="L70" s="58"/>
      <c r="M70" s="99" t="s">
        <v>1310</v>
      </c>
      <c r="N70" s="62"/>
      <c r="O70" s="62" t="s">
        <v>242</v>
      </c>
      <c r="P70" s="63">
        <v>500</v>
      </c>
      <c r="Q70" s="64">
        <v>43521</v>
      </c>
      <c r="R70" s="64">
        <v>43521</v>
      </c>
      <c r="S70" s="63">
        <v>500</v>
      </c>
      <c r="T70" s="75" t="s">
        <v>1438</v>
      </c>
      <c r="U70" s="75"/>
      <c r="V70" s="99"/>
      <c r="W70" s="95"/>
    </row>
    <row r="71" spans="1:23" ht="27" customHeight="1">
      <c r="A71" s="53" t="s">
        <v>248</v>
      </c>
      <c r="B71" s="54" t="s">
        <v>71</v>
      </c>
      <c r="C71" s="54" t="s">
        <v>72</v>
      </c>
      <c r="D71" s="55" t="s">
        <v>249</v>
      </c>
      <c r="E71" s="56" t="s">
        <v>24</v>
      </c>
      <c r="F71" s="57"/>
      <c r="G71" s="58"/>
      <c r="H71" s="110" t="s">
        <v>1353</v>
      </c>
      <c r="I71" s="60"/>
      <c r="J71" s="62" t="s">
        <v>250</v>
      </c>
      <c r="K71" s="61"/>
      <c r="L71" s="58"/>
      <c r="M71" s="110" t="s">
        <v>1353</v>
      </c>
      <c r="N71" s="62"/>
      <c r="O71" s="62" t="s">
        <v>250</v>
      </c>
      <c r="P71" s="63">
        <v>30</v>
      </c>
      <c r="Q71" s="64">
        <v>43521</v>
      </c>
      <c r="R71" s="64">
        <v>43526</v>
      </c>
      <c r="S71" s="63">
        <v>30</v>
      </c>
      <c r="T71" s="75" t="s">
        <v>1438</v>
      </c>
      <c r="U71" s="75"/>
      <c r="V71" s="110"/>
      <c r="W71" s="95"/>
    </row>
    <row r="72" spans="1:23" ht="27" customHeight="1">
      <c r="A72" s="53" t="s">
        <v>247</v>
      </c>
      <c r="B72" s="54" t="s">
        <v>71</v>
      </c>
      <c r="C72" s="54" t="s">
        <v>72</v>
      </c>
      <c r="D72" s="55" t="s">
        <v>82</v>
      </c>
      <c r="E72" s="56" t="s">
        <v>27</v>
      </c>
      <c r="F72" s="57"/>
      <c r="G72" s="58"/>
      <c r="H72" s="109" t="s">
        <v>1314</v>
      </c>
      <c r="I72" s="60"/>
      <c r="J72" s="60" t="s">
        <v>81</v>
      </c>
      <c r="K72" s="61"/>
      <c r="L72" s="58"/>
      <c r="M72" s="109" t="s">
        <v>1314</v>
      </c>
      <c r="N72" s="62"/>
      <c r="O72" s="60" t="s">
        <v>81</v>
      </c>
      <c r="P72" s="63">
        <v>6906.63</v>
      </c>
      <c r="Q72" s="64">
        <v>43521</v>
      </c>
      <c r="R72" s="64">
        <v>43529</v>
      </c>
      <c r="S72" s="63">
        <v>6906.63</v>
      </c>
      <c r="T72" s="75" t="s">
        <v>1438</v>
      </c>
      <c r="U72" s="75"/>
      <c r="V72" s="109"/>
      <c r="W72" s="95"/>
    </row>
    <row r="73" spans="1:23" ht="27" customHeight="1">
      <c r="A73" s="53" t="s">
        <v>243</v>
      </c>
      <c r="B73" s="54" t="s">
        <v>71</v>
      </c>
      <c r="C73" s="54" t="s">
        <v>72</v>
      </c>
      <c r="D73" s="55" t="s">
        <v>160</v>
      </c>
      <c r="E73" s="56" t="s">
        <v>24</v>
      </c>
      <c r="F73" s="57"/>
      <c r="G73" s="58"/>
      <c r="H73" s="110" t="s">
        <v>1327</v>
      </c>
      <c r="I73" s="60"/>
      <c r="J73" s="62" t="s">
        <v>129</v>
      </c>
      <c r="K73" s="61"/>
      <c r="L73" s="58"/>
      <c r="M73" s="110" t="s">
        <v>1327</v>
      </c>
      <c r="N73" s="62"/>
      <c r="O73" s="62" t="s">
        <v>129</v>
      </c>
      <c r="P73" s="63">
        <v>1452.04</v>
      </c>
      <c r="Q73" s="64">
        <v>43522</v>
      </c>
      <c r="R73" s="64">
        <v>43522</v>
      </c>
      <c r="S73" s="63">
        <v>1452.04</v>
      </c>
      <c r="T73" s="75" t="s">
        <v>1438</v>
      </c>
      <c r="U73" s="75"/>
      <c r="V73" s="110"/>
      <c r="W73" s="95"/>
    </row>
    <row r="74" spans="1:23" ht="27" customHeight="1">
      <c r="A74" s="53" t="s">
        <v>244</v>
      </c>
      <c r="B74" s="54" t="s">
        <v>71</v>
      </c>
      <c r="C74" s="54" t="s">
        <v>72</v>
      </c>
      <c r="D74" s="55" t="s">
        <v>160</v>
      </c>
      <c r="E74" s="56" t="s">
        <v>24</v>
      </c>
      <c r="F74" s="57"/>
      <c r="G74" s="58"/>
      <c r="H74" s="99" t="s">
        <v>1358</v>
      </c>
      <c r="I74" s="60"/>
      <c r="J74" s="62" t="s">
        <v>245</v>
      </c>
      <c r="K74" s="61"/>
      <c r="L74" s="58"/>
      <c r="M74" s="99" t="s">
        <v>1358</v>
      </c>
      <c r="N74" s="62"/>
      <c r="O74" s="62" t="s">
        <v>245</v>
      </c>
      <c r="P74" s="63">
        <v>690</v>
      </c>
      <c r="Q74" s="64">
        <v>43522</v>
      </c>
      <c r="R74" s="64">
        <v>43522</v>
      </c>
      <c r="S74" s="63">
        <v>690</v>
      </c>
      <c r="T74" s="75" t="s">
        <v>1438</v>
      </c>
      <c r="U74" s="75"/>
      <c r="V74" s="99"/>
      <c r="W74" s="95"/>
    </row>
    <row r="75" spans="1:23" ht="27" customHeight="1">
      <c r="A75" s="53" t="s">
        <v>260</v>
      </c>
      <c r="B75" s="54" t="s">
        <v>71</v>
      </c>
      <c r="C75" s="54" t="s">
        <v>72</v>
      </c>
      <c r="D75" s="55" t="s">
        <v>74</v>
      </c>
      <c r="E75" s="56" t="s">
        <v>24</v>
      </c>
      <c r="F75" s="57"/>
      <c r="G75" s="58"/>
      <c r="H75" s="59" t="s">
        <v>1295</v>
      </c>
      <c r="I75" s="60"/>
      <c r="J75" s="62" t="s">
        <v>75</v>
      </c>
      <c r="K75" s="61"/>
      <c r="L75" s="58"/>
      <c r="M75" s="59" t="s">
        <v>1295</v>
      </c>
      <c r="N75" s="62"/>
      <c r="O75" s="62" t="s">
        <v>75</v>
      </c>
      <c r="P75" s="63">
        <v>459.86</v>
      </c>
      <c r="Q75" s="64">
        <v>43522</v>
      </c>
      <c r="R75" s="64">
        <v>43524</v>
      </c>
      <c r="S75" s="63">
        <v>459.86</v>
      </c>
      <c r="T75" s="75" t="s">
        <v>1438</v>
      </c>
      <c r="U75" s="75"/>
      <c r="V75" s="107"/>
      <c r="W75" s="95"/>
    </row>
    <row r="76" spans="1:23" ht="27" customHeight="1">
      <c r="A76" s="53" t="s">
        <v>252</v>
      </c>
      <c r="B76" s="54" t="s">
        <v>71</v>
      </c>
      <c r="C76" s="54" t="s">
        <v>72</v>
      </c>
      <c r="D76" s="55" t="s">
        <v>127</v>
      </c>
      <c r="E76" s="56" t="s">
        <v>24</v>
      </c>
      <c r="F76" s="57"/>
      <c r="G76" s="58"/>
      <c r="H76" s="110" t="s">
        <v>1324</v>
      </c>
      <c r="I76" s="60"/>
      <c r="J76" s="62" t="s">
        <v>163</v>
      </c>
      <c r="K76" s="61"/>
      <c r="L76" s="58"/>
      <c r="M76" s="110" t="s">
        <v>1324</v>
      </c>
      <c r="N76" s="62"/>
      <c r="O76" s="62" t="s">
        <v>163</v>
      </c>
      <c r="P76" s="63">
        <v>1245.86</v>
      </c>
      <c r="Q76" s="64">
        <v>43523</v>
      </c>
      <c r="R76" s="64">
        <v>43523</v>
      </c>
      <c r="S76" s="63">
        <v>1245.86</v>
      </c>
      <c r="T76" s="75" t="s">
        <v>1438</v>
      </c>
      <c r="U76" s="75"/>
      <c r="V76" s="110"/>
      <c r="W76" s="95"/>
    </row>
    <row r="77" spans="1:23" ht="27" customHeight="1">
      <c r="A77" s="53" t="s">
        <v>255</v>
      </c>
      <c r="B77" s="54" t="s">
        <v>71</v>
      </c>
      <c r="C77" s="54" t="s">
        <v>72</v>
      </c>
      <c r="D77" s="55" t="s">
        <v>184</v>
      </c>
      <c r="E77" s="56" t="s">
        <v>24</v>
      </c>
      <c r="F77" s="57"/>
      <c r="G77" s="58"/>
      <c r="H77" s="110" t="s">
        <v>1322</v>
      </c>
      <c r="I77" s="60"/>
      <c r="J77" s="60" t="s">
        <v>185</v>
      </c>
      <c r="K77" s="61"/>
      <c r="L77" s="58"/>
      <c r="M77" s="110" t="s">
        <v>1322</v>
      </c>
      <c r="N77" s="62"/>
      <c r="O77" s="60" t="s">
        <v>185</v>
      </c>
      <c r="P77" s="63">
        <v>100</v>
      </c>
      <c r="Q77" s="64">
        <v>43523</v>
      </c>
      <c r="R77" s="64">
        <v>43523</v>
      </c>
      <c r="S77" s="63">
        <v>100</v>
      </c>
      <c r="T77" s="75" t="s">
        <v>1438</v>
      </c>
      <c r="U77" s="75"/>
      <c r="V77" s="110"/>
      <c r="W77" s="95"/>
    </row>
    <row r="78" spans="1:23" ht="27" customHeight="1">
      <c r="A78" s="53" t="s">
        <v>254</v>
      </c>
      <c r="B78" s="54" t="s">
        <v>71</v>
      </c>
      <c r="C78" s="54" t="s">
        <v>72</v>
      </c>
      <c r="D78" s="55" t="s">
        <v>148</v>
      </c>
      <c r="E78" s="56" t="s">
        <v>24</v>
      </c>
      <c r="F78" s="57"/>
      <c r="G78" s="58"/>
      <c r="H78" s="110" t="s">
        <v>1339</v>
      </c>
      <c r="I78" s="60"/>
      <c r="J78" s="62" t="s">
        <v>149</v>
      </c>
      <c r="K78" s="61"/>
      <c r="L78" s="58"/>
      <c r="M78" s="110" t="s">
        <v>1339</v>
      </c>
      <c r="N78" s="62"/>
      <c r="O78" s="62" t="s">
        <v>149</v>
      </c>
      <c r="P78" s="63">
        <v>35.25</v>
      </c>
      <c r="Q78" s="64">
        <v>43523</v>
      </c>
      <c r="R78" s="64">
        <v>43523</v>
      </c>
      <c r="S78" s="63">
        <v>35.25</v>
      </c>
      <c r="T78" s="75" t="s">
        <v>1438</v>
      </c>
      <c r="U78" s="75"/>
      <c r="V78" s="110"/>
      <c r="W78" s="95"/>
    </row>
    <row r="79" spans="1:23" ht="27" customHeight="1">
      <c r="A79" s="53" t="s">
        <v>258</v>
      </c>
      <c r="B79" s="54" t="s">
        <v>71</v>
      </c>
      <c r="C79" s="54" t="s">
        <v>72</v>
      </c>
      <c r="D79" s="55" t="s">
        <v>148</v>
      </c>
      <c r="E79" s="56" t="s">
        <v>24</v>
      </c>
      <c r="F79" s="57"/>
      <c r="G79" s="58"/>
      <c r="H79" s="59" t="s">
        <v>1427</v>
      </c>
      <c r="I79" s="60"/>
      <c r="J79" s="62" t="s">
        <v>169</v>
      </c>
      <c r="K79" s="61"/>
      <c r="L79" s="58"/>
      <c r="M79" s="59" t="s">
        <v>1427</v>
      </c>
      <c r="N79" s="62"/>
      <c r="O79" s="62" t="s">
        <v>169</v>
      </c>
      <c r="P79" s="63">
        <v>784.21</v>
      </c>
      <c r="Q79" s="64">
        <v>43523</v>
      </c>
      <c r="R79" s="64">
        <v>43523</v>
      </c>
      <c r="S79" s="63">
        <v>784.21</v>
      </c>
      <c r="T79" s="75" t="s">
        <v>1438</v>
      </c>
      <c r="U79" s="75"/>
      <c r="V79" s="110"/>
      <c r="W79" s="95"/>
    </row>
    <row r="80" spans="1:23" ht="27" customHeight="1">
      <c r="A80" s="53" t="s">
        <v>261</v>
      </c>
      <c r="B80" s="54" t="s">
        <v>71</v>
      </c>
      <c r="C80" s="54" t="s">
        <v>72</v>
      </c>
      <c r="D80" s="55" t="s">
        <v>127</v>
      </c>
      <c r="E80" s="56" t="s">
        <v>24</v>
      </c>
      <c r="F80" s="57"/>
      <c r="G80" s="58"/>
      <c r="H80" s="110" t="s">
        <v>1351</v>
      </c>
      <c r="I80" s="60"/>
      <c r="J80" s="62" t="s">
        <v>262</v>
      </c>
      <c r="K80" s="61"/>
      <c r="L80" s="58"/>
      <c r="M80" s="110" t="s">
        <v>1351</v>
      </c>
      <c r="N80" s="62"/>
      <c r="O80" s="62" t="s">
        <v>262</v>
      </c>
      <c r="P80" s="63">
        <v>140.97</v>
      </c>
      <c r="Q80" s="64">
        <v>43523</v>
      </c>
      <c r="R80" s="64">
        <v>43523</v>
      </c>
      <c r="S80" s="63">
        <v>140.97</v>
      </c>
      <c r="T80" s="75" t="s">
        <v>1438</v>
      </c>
      <c r="U80" s="75"/>
      <c r="V80" s="110"/>
      <c r="W80" s="95"/>
    </row>
    <row r="81" spans="1:23" ht="27" customHeight="1">
      <c r="A81" s="53" t="s">
        <v>263</v>
      </c>
      <c r="B81" s="54" t="s">
        <v>71</v>
      </c>
      <c r="C81" s="54" t="s">
        <v>72</v>
      </c>
      <c r="D81" s="55" t="s">
        <v>264</v>
      </c>
      <c r="E81" s="56" t="s">
        <v>24</v>
      </c>
      <c r="F81" s="57"/>
      <c r="G81" s="58"/>
      <c r="H81" s="99" t="s">
        <v>1416</v>
      </c>
      <c r="I81" s="60"/>
      <c r="J81" s="60" t="s">
        <v>176</v>
      </c>
      <c r="K81" s="61"/>
      <c r="L81" s="58"/>
      <c r="M81" s="99" t="s">
        <v>1416</v>
      </c>
      <c r="N81" s="62"/>
      <c r="O81" s="60" t="s">
        <v>176</v>
      </c>
      <c r="P81" s="63">
        <v>8580</v>
      </c>
      <c r="Q81" s="64">
        <v>43524</v>
      </c>
      <c r="R81" s="64">
        <v>43524</v>
      </c>
      <c r="S81" s="63">
        <v>8580</v>
      </c>
      <c r="T81" s="75" t="s">
        <v>1438</v>
      </c>
      <c r="U81" s="75"/>
      <c r="V81" s="99"/>
      <c r="W81" s="95"/>
    </row>
    <row r="82" spans="1:23" ht="27" customHeight="1">
      <c r="A82" s="53" t="s">
        <v>266</v>
      </c>
      <c r="B82" s="54" t="s">
        <v>71</v>
      </c>
      <c r="C82" s="54" t="s">
        <v>72</v>
      </c>
      <c r="D82" s="55" t="s">
        <v>267</v>
      </c>
      <c r="E82" s="56" t="s">
        <v>24</v>
      </c>
      <c r="F82" s="57"/>
      <c r="G82" s="58"/>
      <c r="H82" s="77">
        <v>13412281001</v>
      </c>
      <c r="I82" s="60"/>
      <c r="J82" s="60" t="s">
        <v>269</v>
      </c>
      <c r="K82" s="61"/>
      <c r="L82" s="58"/>
      <c r="M82" s="77">
        <v>13412281001</v>
      </c>
      <c r="N82" s="62"/>
      <c r="O82" s="60" t="s">
        <v>269</v>
      </c>
      <c r="P82" s="63">
        <v>1000</v>
      </c>
      <c r="Q82" s="64">
        <v>43525</v>
      </c>
      <c r="R82" s="64">
        <v>43529</v>
      </c>
      <c r="S82" s="63">
        <v>1000</v>
      </c>
      <c r="T82" s="75" t="s">
        <v>1438</v>
      </c>
      <c r="U82" s="75"/>
      <c r="V82" s="114"/>
      <c r="W82" s="95"/>
    </row>
    <row r="83" spans="1:23" ht="27" customHeight="1">
      <c r="A83" s="53" t="s">
        <v>268</v>
      </c>
      <c r="B83" s="54" t="s">
        <v>71</v>
      </c>
      <c r="C83" s="54" t="s">
        <v>72</v>
      </c>
      <c r="D83" s="55" t="s">
        <v>77</v>
      </c>
      <c r="E83" s="56" t="s">
        <v>24</v>
      </c>
      <c r="F83" s="57"/>
      <c r="G83" s="58"/>
      <c r="H83" s="110" t="s">
        <v>1304</v>
      </c>
      <c r="I83" s="60"/>
      <c r="J83" s="60" t="s">
        <v>78</v>
      </c>
      <c r="K83" s="61"/>
      <c r="L83" s="58"/>
      <c r="M83" s="110" t="s">
        <v>1304</v>
      </c>
      <c r="N83" s="62"/>
      <c r="O83" s="60" t="s">
        <v>78</v>
      </c>
      <c r="P83" s="63">
        <v>150.85</v>
      </c>
      <c r="Q83" s="64">
        <v>43528</v>
      </c>
      <c r="R83" s="64">
        <v>43528</v>
      </c>
      <c r="S83" s="63">
        <v>150.85</v>
      </c>
      <c r="T83" s="75" t="s">
        <v>1438</v>
      </c>
      <c r="U83" s="75"/>
      <c r="V83" s="110"/>
      <c r="W83" s="95"/>
    </row>
    <row r="84" spans="1:23" ht="27" customHeight="1">
      <c r="A84" s="53" t="s">
        <v>426</v>
      </c>
      <c r="B84" s="54" t="s">
        <v>71</v>
      </c>
      <c r="C84" s="54" t="s">
        <v>72</v>
      </c>
      <c r="D84" s="55" t="s">
        <v>82</v>
      </c>
      <c r="E84" s="56" t="s">
        <v>27</v>
      </c>
      <c r="F84" s="57"/>
      <c r="G84" s="58"/>
      <c r="H84" s="109" t="s">
        <v>1314</v>
      </c>
      <c r="I84" s="60"/>
      <c r="J84" s="60" t="s">
        <v>81</v>
      </c>
      <c r="K84" s="61"/>
      <c r="L84" s="58"/>
      <c r="M84" s="109" t="s">
        <v>1314</v>
      </c>
      <c r="N84" s="62"/>
      <c r="O84" s="60" t="s">
        <v>81</v>
      </c>
      <c r="P84" s="63">
        <v>6873.22</v>
      </c>
      <c r="Q84" s="64">
        <v>43528</v>
      </c>
      <c r="R84" s="64">
        <v>43536</v>
      </c>
      <c r="S84" s="63">
        <v>6873.22</v>
      </c>
      <c r="T84" s="75" t="s">
        <v>1438</v>
      </c>
      <c r="U84" s="63"/>
      <c r="V84" s="109"/>
      <c r="W84" s="95"/>
    </row>
    <row r="85" spans="1:23" ht="27" customHeight="1">
      <c r="A85" s="53" t="s">
        <v>271</v>
      </c>
      <c r="B85" s="54" t="s">
        <v>71</v>
      </c>
      <c r="C85" s="54" t="s">
        <v>72</v>
      </c>
      <c r="D85" s="55" t="s">
        <v>95</v>
      </c>
      <c r="E85" s="56" t="s">
        <v>24</v>
      </c>
      <c r="F85" s="57"/>
      <c r="G85" s="58"/>
      <c r="H85" s="99" t="s">
        <v>1346</v>
      </c>
      <c r="I85" s="60"/>
      <c r="J85" s="60" t="s">
        <v>96</v>
      </c>
      <c r="K85" s="61"/>
      <c r="L85" s="58"/>
      <c r="M85" s="99" t="s">
        <v>1346</v>
      </c>
      <c r="N85" s="62"/>
      <c r="O85" s="60" t="s">
        <v>96</v>
      </c>
      <c r="P85" s="63">
        <v>442.7</v>
      </c>
      <c r="Q85" s="64">
        <v>43530</v>
      </c>
      <c r="R85" s="64">
        <v>43530</v>
      </c>
      <c r="S85" s="63">
        <v>442.7</v>
      </c>
      <c r="T85" s="75" t="s">
        <v>1438</v>
      </c>
      <c r="U85" s="75"/>
      <c r="V85" s="99"/>
      <c r="W85" s="95"/>
    </row>
    <row r="86" spans="1:23" ht="27" customHeight="1">
      <c r="A86" s="53" t="s">
        <v>278</v>
      </c>
      <c r="B86" s="54" t="s">
        <v>71</v>
      </c>
      <c r="C86" s="54" t="s">
        <v>72</v>
      </c>
      <c r="D86" s="55" t="s">
        <v>192</v>
      </c>
      <c r="E86" s="56" t="s">
        <v>24</v>
      </c>
      <c r="F86" s="57"/>
      <c r="G86" s="58"/>
      <c r="H86" s="99" t="s">
        <v>1356</v>
      </c>
      <c r="I86" s="60"/>
      <c r="J86" s="62" t="s">
        <v>193</v>
      </c>
      <c r="K86" s="61"/>
      <c r="L86" s="58"/>
      <c r="M86" s="99" t="s">
        <v>1356</v>
      </c>
      <c r="N86" s="62"/>
      <c r="O86" s="62" t="s">
        <v>193</v>
      </c>
      <c r="P86" s="63">
        <v>326</v>
      </c>
      <c r="Q86" s="64" t="s">
        <v>277</v>
      </c>
      <c r="R86" s="64">
        <v>43535</v>
      </c>
      <c r="S86" s="63">
        <v>326</v>
      </c>
      <c r="T86" s="75" t="s">
        <v>1438</v>
      </c>
      <c r="U86" s="75"/>
      <c r="V86" s="99"/>
      <c r="W86" s="95"/>
    </row>
    <row r="87" spans="1:23" ht="27" customHeight="1">
      <c r="A87" s="53" t="s">
        <v>274</v>
      </c>
      <c r="B87" s="54" t="s">
        <v>71</v>
      </c>
      <c r="C87" s="54" t="s">
        <v>72</v>
      </c>
      <c r="D87" s="55" t="s">
        <v>275</v>
      </c>
      <c r="E87" s="56" t="s">
        <v>24</v>
      </c>
      <c r="F87" s="57"/>
      <c r="G87" s="58"/>
      <c r="H87" s="110" t="s">
        <v>1415</v>
      </c>
      <c r="I87" s="60"/>
      <c r="J87" s="60" t="s">
        <v>276</v>
      </c>
      <c r="K87" s="61"/>
      <c r="L87" s="58"/>
      <c r="M87" s="110" t="s">
        <v>1415</v>
      </c>
      <c r="N87" s="62"/>
      <c r="O87" s="60" t="s">
        <v>276</v>
      </c>
      <c r="P87" s="63">
        <v>81.6</v>
      </c>
      <c r="Q87" s="64" t="s">
        <v>277</v>
      </c>
      <c r="R87" s="64">
        <v>43535</v>
      </c>
      <c r="S87" s="63">
        <v>81.6</v>
      </c>
      <c r="T87" s="75" t="s">
        <v>1438</v>
      </c>
      <c r="U87" s="75"/>
      <c r="V87" s="110"/>
      <c r="W87" s="95"/>
    </row>
    <row r="88" spans="1:23" ht="27" customHeight="1">
      <c r="A88" s="53" t="s">
        <v>272</v>
      </c>
      <c r="B88" s="54" t="s">
        <v>71</v>
      </c>
      <c r="C88" s="54" t="s">
        <v>72</v>
      </c>
      <c r="D88" s="55" t="s">
        <v>273</v>
      </c>
      <c r="E88" s="56" t="s">
        <v>24</v>
      </c>
      <c r="F88" s="57"/>
      <c r="G88" s="58"/>
      <c r="H88" s="99" t="s">
        <v>1355</v>
      </c>
      <c r="I88" s="60"/>
      <c r="J88" s="60" t="s">
        <v>165</v>
      </c>
      <c r="K88" s="61"/>
      <c r="L88" s="58"/>
      <c r="M88" s="99" t="s">
        <v>1355</v>
      </c>
      <c r="N88" s="62"/>
      <c r="O88" s="60" t="s">
        <v>165</v>
      </c>
      <c r="P88" s="63">
        <v>109</v>
      </c>
      <c r="Q88" s="64">
        <v>43531</v>
      </c>
      <c r="R88" s="64">
        <v>43535</v>
      </c>
      <c r="S88" s="63">
        <v>109</v>
      </c>
      <c r="T88" s="75" t="s">
        <v>1438</v>
      </c>
      <c r="U88" s="75"/>
      <c r="V88" s="99"/>
      <c r="W88" s="95"/>
    </row>
    <row r="89" spans="1:23" ht="27" customHeight="1">
      <c r="A89" s="53" t="s">
        <v>427</v>
      </c>
      <c r="B89" s="54" t="s">
        <v>71</v>
      </c>
      <c r="C89" s="54" t="s">
        <v>72</v>
      </c>
      <c r="D89" s="55" t="s">
        <v>188</v>
      </c>
      <c r="E89" s="56" t="s">
        <v>24</v>
      </c>
      <c r="F89" s="57"/>
      <c r="G89" s="58"/>
      <c r="H89" s="77" t="s">
        <v>1428</v>
      </c>
      <c r="I89" s="60"/>
      <c r="J89" s="62" t="s">
        <v>189</v>
      </c>
      <c r="K89" s="61"/>
      <c r="L89" s="58"/>
      <c r="M89" s="77" t="s">
        <v>1428</v>
      </c>
      <c r="N89" s="62"/>
      <c r="O89" s="62" t="s">
        <v>189</v>
      </c>
      <c r="P89" s="63">
        <v>450</v>
      </c>
      <c r="Q89" s="64">
        <v>43532</v>
      </c>
      <c r="R89" s="64">
        <v>43535</v>
      </c>
      <c r="S89" s="63">
        <v>450</v>
      </c>
      <c r="T89" s="75" t="s">
        <v>1438</v>
      </c>
      <c r="U89" s="75"/>
      <c r="V89" s="110"/>
      <c r="W89" s="95"/>
    </row>
    <row r="90" spans="1:23" ht="27" customHeight="1">
      <c r="A90" s="53" t="s">
        <v>280</v>
      </c>
      <c r="B90" s="54" t="s">
        <v>71</v>
      </c>
      <c r="C90" s="54" t="s">
        <v>72</v>
      </c>
      <c r="D90" s="55" t="s">
        <v>82</v>
      </c>
      <c r="E90" s="56" t="s">
        <v>27</v>
      </c>
      <c r="F90" s="57"/>
      <c r="G90" s="58"/>
      <c r="H90" s="109" t="s">
        <v>1314</v>
      </c>
      <c r="I90" s="60"/>
      <c r="J90" s="60" t="s">
        <v>81</v>
      </c>
      <c r="K90" s="61"/>
      <c r="L90" s="58"/>
      <c r="M90" s="109" t="s">
        <v>1314</v>
      </c>
      <c r="N90" s="62"/>
      <c r="O90" s="60" t="s">
        <v>81</v>
      </c>
      <c r="P90" s="63">
        <v>6247.78</v>
      </c>
      <c r="Q90" s="64">
        <v>43535</v>
      </c>
      <c r="R90" s="64">
        <v>43543</v>
      </c>
      <c r="S90" s="63">
        <v>6247.78</v>
      </c>
      <c r="T90" s="75" t="s">
        <v>1438</v>
      </c>
      <c r="U90" s="63"/>
      <c r="V90" s="109"/>
      <c r="W90" s="95"/>
    </row>
    <row r="91" spans="1:23" ht="27" customHeight="1">
      <c r="A91" s="53" t="s">
        <v>279</v>
      </c>
      <c r="B91" s="54" t="s">
        <v>71</v>
      </c>
      <c r="C91" s="54" t="s">
        <v>72</v>
      </c>
      <c r="D91" s="55" t="s">
        <v>74</v>
      </c>
      <c r="E91" s="56" t="s">
        <v>24</v>
      </c>
      <c r="F91" s="57"/>
      <c r="G91" s="58"/>
      <c r="H91" s="59" t="s">
        <v>1295</v>
      </c>
      <c r="I91" s="60"/>
      <c r="J91" s="62" t="s">
        <v>75</v>
      </c>
      <c r="K91" s="61"/>
      <c r="L91" s="58"/>
      <c r="M91" s="59" t="s">
        <v>1295</v>
      </c>
      <c r="N91" s="62"/>
      <c r="O91" s="62" t="s">
        <v>75</v>
      </c>
      <c r="P91" s="63">
        <v>26</v>
      </c>
      <c r="Q91" s="64">
        <v>43535</v>
      </c>
      <c r="R91" s="64">
        <v>43544</v>
      </c>
      <c r="S91" s="63">
        <v>26</v>
      </c>
      <c r="T91" s="75" t="s">
        <v>1438</v>
      </c>
      <c r="U91" s="75"/>
      <c r="V91" s="107"/>
      <c r="W91" s="95"/>
    </row>
    <row r="92" spans="1:23" ht="27" customHeight="1">
      <c r="A92" s="53" t="s">
        <v>281</v>
      </c>
      <c r="B92" s="54" t="s">
        <v>71</v>
      </c>
      <c r="C92" s="54" t="s">
        <v>72</v>
      </c>
      <c r="D92" s="55" t="s">
        <v>82</v>
      </c>
      <c r="E92" s="56" t="s">
        <v>27</v>
      </c>
      <c r="F92" s="57"/>
      <c r="G92" s="58"/>
      <c r="H92" s="99" t="s">
        <v>1396</v>
      </c>
      <c r="I92" s="60"/>
      <c r="J92" s="62" t="s">
        <v>86</v>
      </c>
      <c r="K92" s="61"/>
      <c r="L92" s="58"/>
      <c r="M92" s="99" t="s">
        <v>1396</v>
      </c>
      <c r="N92" s="62"/>
      <c r="O92" s="62" t="s">
        <v>86</v>
      </c>
      <c r="P92" s="63">
        <v>19696.25</v>
      </c>
      <c r="Q92" s="64">
        <v>43537</v>
      </c>
      <c r="R92" s="64">
        <v>43537</v>
      </c>
      <c r="S92" s="63">
        <v>19696.25</v>
      </c>
      <c r="T92" s="75" t="s">
        <v>1438</v>
      </c>
      <c r="U92" s="75"/>
      <c r="V92" s="99"/>
      <c r="W92" s="95"/>
    </row>
    <row r="93" spans="1:23" ht="27" customHeight="1">
      <c r="A93" s="53" t="s">
        <v>283</v>
      </c>
      <c r="B93" s="54" t="s">
        <v>71</v>
      </c>
      <c r="C93" s="54" t="s">
        <v>72</v>
      </c>
      <c r="D93" s="55" t="s">
        <v>284</v>
      </c>
      <c r="E93" s="56" t="s">
        <v>24</v>
      </c>
      <c r="F93" s="57"/>
      <c r="G93" s="58"/>
      <c r="H93" s="99" t="s">
        <v>1414</v>
      </c>
      <c r="I93" s="60"/>
      <c r="J93" s="60" t="s">
        <v>437</v>
      </c>
      <c r="K93" s="61"/>
      <c r="L93" s="58"/>
      <c r="M93" s="99" t="s">
        <v>1414</v>
      </c>
      <c r="N93" s="62"/>
      <c r="O93" s="60" t="s">
        <v>437</v>
      </c>
      <c r="P93" s="63">
        <v>4358</v>
      </c>
      <c r="Q93" s="64">
        <v>43538</v>
      </c>
      <c r="R93" s="64">
        <v>43569</v>
      </c>
      <c r="S93" s="63">
        <f>850+2800</f>
        <v>3650</v>
      </c>
      <c r="T93" s="75" t="s">
        <v>1438</v>
      </c>
      <c r="U93" s="75"/>
      <c r="V93" s="99"/>
      <c r="W93" s="95"/>
    </row>
    <row r="94" spans="1:23" ht="27" customHeight="1">
      <c r="A94" s="53" t="s">
        <v>285</v>
      </c>
      <c r="B94" s="54" t="s">
        <v>71</v>
      </c>
      <c r="C94" s="54" t="s">
        <v>72</v>
      </c>
      <c r="D94" s="55" t="s">
        <v>286</v>
      </c>
      <c r="E94" s="56" t="s">
        <v>24</v>
      </c>
      <c r="F94" s="57"/>
      <c r="G94" s="58"/>
      <c r="H94" s="109" t="s">
        <v>1367</v>
      </c>
      <c r="I94" s="60"/>
      <c r="J94" s="60" t="s">
        <v>1036</v>
      </c>
      <c r="K94" s="61"/>
      <c r="L94" s="58"/>
      <c r="M94" s="109" t="s">
        <v>1367</v>
      </c>
      <c r="N94" s="62"/>
      <c r="O94" s="60" t="s">
        <v>1036</v>
      </c>
      <c r="P94" s="63">
        <v>2961.9</v>
      </c>
      <c r="Q94" s="64">
        <v>43539</v>
      </c>
      <c r="R94" s="64">
        <v>43570</v>
      </c>
      <c r="S94" s="63">
        <v>2961.9</v>
      </c>
      <c r="T94" s="75" t="s">
        <v>1438</v>
      </c>
      <c r="U94" s="75"/>
      <c r="V94" s="109"/>
      <c r="W94" s="95"/>
    </row>
    <row r="95" spans="1:23" ht="27" customHeight="1">
      <c r="A95" s="53" t="s">
        <v>288</v>
      </c>
      <c r="B95" s="54" t="s">
        <v>71</v>
      </c>
      <c r="C95" s="54" t="s">
        <v>72</v>
      </c>
      <c r="D95" s="55" t="s">
        <v>77</v>
      </c>
      <c r="E95" s="56" t="s">
        <v>24</v>
      </c>
      <c r="F95" s="57"/>
      <c r="G95" s="58"/>
      <c r="H95" s="110" t="s">
        <v>1304</v>
      </c>
      <c r="I95" s="60"/>
      <c r="J95" s="60" t="s">
        <v>78</v>
      </c>
      <c r="K95" s="61"/>
      <c r="L95" s="58"/>
      <c r="M95" s="110" t="s">
        <v>1304</v>
      </c>
      <c r="N95" s="62"/>
      <c r="O95" s="60" t="s">
        <v>78</v>
      </c>
      <c r="P95" s="63">
        <v>150.85</v>
      </c>
      <c r="Q95" s="64">
        <v>43539</v>
      </c>
      <c r="R95" s="64">
        <v>43539</v>
      </c>
      <c r="S95" s="63">
        <v>150.85</v>
      </c>
      <c r="T95" s="75" t="s">
        <v>1438</v>
      </c>
      <c r="U95" s="75"/>
      <c r="V95" s="110"/>
      <c r="W95" s="95"/>
    </row>
    <row r="96" spans="1:23" ht="27" customHeight="1">
      <c r="A96" s="53" t="s">
        <v>290</v>
      </c>
      <c r="B96" s="54" t="s">
        <v>71</v>
      </c>
      <c r="C96" s="54" t="s">
        <v>72</v>
      </c>
      <c r="D96" s="55" t="s">
        <v>291</v>
      </c>
      <c r="E96" s="56" t="s">
        <v>24</v>
      </c>
      <c r="F96" s="57"/>
      <c r="G96" s="58"/>
      <c r="H96" s="99" t="s">
        <v>1355</v>
      </c>
      <c r="I96" s="60"/>
      <c r="J96" s="60" t="s">
        <v>165</v>
      </c>
      <c r="K96" s="61"/>
      <c r="L96" s="58"/>
      <c r="M96" s="99" t="s">
        <v>1355</v>
      </c>
      <c r="N96" s="62"/>
      <c r="O96" s="60" t="s">
        <v>165</v>
      </c>
      <c r="P96" s="63">
        <v>1646.46</v>
      </c>
      <c r="Q96" s="64">
        <v>43539</v>
      </c>
      <c r="R96" s="64">
        <v>43539</v>
      </c>
      <c r="S96" s="63">
        <v>1646.46</v>
      </c>
      <c r="T96" s="75" t="s">
        <v>1438</v>
      </c>
      <c r="U96" s="75"/>
      <c r="V96" s="99"/>
      <c r="W96" s="95"/>
    </row>
    <row r="97" spans="1:23" ht="27" customHeight="1">
      <c r="A97" s="53" t="s">
        <v>293</v>
      </c>
      <c r="B97" s="54" t="s">
        <v>71</v>
      </c>
      <c r="C97" s="54" t="s">
        <v>72</v>
      </c>
      <c r="D97" s="55" t="s">
        <v>184</v>
      </c>
      <c r="E97" s="56" t="s">
        <v>24</v>
      </c>
      <c r="F97" s="57"/>
      <c r="G97" s="58"/>
      <c r="H97" s="110" t="s">
        <v>1322</v>
      </c>
      <c r="I97" s="60"/>
      <c r="J97" s="60" t="s">
        <v>185</v>
      </c>
      <c r="K97" s="61"/>
      <c r="L97" s="58"/>
      <c r="M97" s="110" t="s">
        <v>1322</v>
      </c>
      <c r="N97" s="62"/>
      <c r="O97" s="60" t="s">
        <v>185</v>
      </c>
      <c r="P97" s="63">
        <v>90</v>
      </c>
      <c r="Q97" s="64">
        <v>43539</v>
      </c>
      <c r="R97" s="64">
        <v>43539</v>
      </c>
      <c r="S97" s="63">
        <v>90</v>
      </c>
      <c r="T97" s="75" t="s">
        <v>1438</v>
      </c>
      <c r="U97" s="75"/>
      <c r="V97" s="110"/>
      <c r="W97" s="95"/>
    </row>
    <row r="98" spans="1:23" ht="27" customHeight="1">
      <c r="A98" s="53" t="s">
        <v>1025</v>
      </c>
      <c r="B98" s="54"/>
      <c r="C98" s="54"/>
      <c r="D98" s="55" t="s">
        <v>1024</v>
      </c>
      <c r="E98" s="56" t="s">
        <v>15</v>
      </c>
      <c r="F98" s="57"/>
      <c r="G98" s="58"/>
      <c r="H98" s="59"/>
      <c r="I98" s="60"/>
      <c r="J98" s="60"/>
      <c r="K98" s="61"/>
      <c r="L98" s="58"/>
      <c r="M98" s="63"/>
      <c r="N98" s="62"/>
      <c r="O98" s="60" t="s">
        <v>1015</v>
      </c>
      <c r="P98" s="63"/>
      <c r="Q98" s="64">
        <v>43539</v>
      </c>
      <c r="R98" s="64">
        <v>44270</v>
      </c>
      <c r="S98" s="63"/>
      <c r="T98" s="75"/>
      <c r="U98" s="75"/>
      <c r="V98" s="107"/>
      <c r="W98" s="95"/>
    </row>
    <row r="99" spans="1:23" ht="27" customHeight="1">
      <c r="A99" s="53" t="s">
        <v>1026</v>
      </c>
      <c r="B99" s="54"/>
      <c r="C99" s="54"/>
      <c r="D99" s="55" t="s">
        <v>1028</v>
      </c>
      <c r="E99" s="56" t="s">
        <v>15</v>
      </c>
      <c r="F99" s="57"/>
      <c r="G99" s="58"/>
      <c r="H99" s="59"/>
      <c r="I99" s="60"/>
      <c r="J99" s="60"/>
      <c r="K99" s="61"/>
      <c r="L99" s="58"/>
      <c r="M99" s="63"/>
      <c r="N99" s="62"/>
      <c r="O99" s="60" t="s">
        <v>1015</v>
      </c>
      <c r="P99" s="63"/>
      <c r="Q99" s="64">
        <v>43539</v>
      </c>
      <c r="R99" s="64">
        <v>44270</v>
      </c>
      <c r="S99" s="63"/>
      <c r="T99" s="75"/>
      <c r="U99" s="75"/>
      <c r="V99" s="107"/>
      <c r="W99" s="95"/>
    </row>
    <row r="100" spans="1:23" ht="27" customHeight="1">
      <c r="A100" s="53" t="s">
        <v>1027</v>
      </c>
      <c r="B100" s="54"/>
      <c r="C100" s="54"/>
      <c r="D100" s="55" t="s">
        <v>1023</v>
      </c>
      <c r="E100" s="56" t="s">
        <v>15</v>
      </c>
      <c r="F100" s="57"/>
      <c r="G100" s="58"/>
      <c r="H100" s="59"/>
      <c r="I100" s="60"/>
      <c r="J100" s="60"/>
      <c r="K100" s="61"/>
      <c r="L100" s="58"/>
      <c r="M100" s="63"/>
      <c r="N100" s="62"/>
      <c r="O100" s="60" t="s">
        <v>1015</v>
      </c>
      <c r="P100" s="63"/>
      <c r="Q100" s="64">
        <v>43539</v>
      </c>
      <c r="R100" s="64">
        <v>44270</v>
      </c>
      <c r="S100" s="63"/>
      <c r="T100" s="75"/>
      <c r="U100" s="75"/>
      <c r="V100" s="107"/>
      <c r="W100" s="95"/>
    </row>
    <row r="101" spans="1:23" ht="27" customHeight="1">
      <c r="A101" s="53" t="s">
        <v>295</v>
      </c>
      <c r="B101" s="54" t="s">
        <v>71</v>
      </c>
      <c r="C101" s="54" t="s">
        <v>72</v>
      </c>
      <c r="D101" s="55" t="s">
        <v>113</v>
      </c>
      <c r="E101" s="56" t="s">
        <v>24</v>
      </c>
      <c r="F101" s="57"/>
      <c r="G101" s="58"/>
      <c r="H101" s="99" t="s">
        <v>1413</v>
      </c>
      <c r="I101" s="60"/>
      <c r="J101" s="60" t="s">
        <v>408</v>
      </c>
      <c r="K101" s="61"/>
      <c r="L101" s="58"/>
      <c r="M101" s="99" t="s">
        <v>1413</v>
      </c>
      <c r="N101" s="62"/>
      <c r="O101" s="60" t="s">
        <v>408</v>
      </c>
      <c r="P101" s="63">
        <v>260</v>
      </c>
      <c r="Q101" s="64">
        <v>43542</v>
      </c>
      <c r="R101" s="64">
        <v>43542</v>
      </c>
      <c r="S101" s="63">
        <v>260</v>
      </c>
      <c r="T101" s="75" t="s">
        <v>1438</v>
      </c>
      <c r="U101" s="75"/>
      <c r="V101" s="114"/>
      <c r="W101" s="95"/>
    </row>
    <row r="102" spans="1:23" ht="27" customHeight="1">
      <c r="A102" s="53" t="s">
        <v>306</v>
      </c>
      <c r="B102" s="54" t="s">
        <v>71</v>
      </c>
      <c r="C102" s="54" t="s">
        <v>72</v>
      </c>
      <c r="D102" s="55" t="s">
        <v>84</v>
      </c>
      <c r="E102" s="56" t="s">
        <v>24</v>
      </c>
      <c r="F102" s="57"/>
      <c r="G102" s="58"/>
      <c r="H102" s="110" t="s">
        <v>1306</v>
      </c>
      <c r="I102" s="60"/>
      <c r="J102" s="62" t="s">
        <v>307</v>
      </c>
      <c r="K102" s="61"/>
      <c r="L102" s="58"/>
      <c r="M102" s="110" t="s">
        <v>1306</v>
      </c>
      <c r="N102" s="62"/>
      <c r="O102" s="62" t="s">
        <v>307</v>
      </c>
      <c r="P102" s="63">
        <v>1642</v>
      </c>
      <c r="Q102" s="64">
        <v>43542</v>
      </c>
      <c r="R102" s="64">
        <v>43549</v>
      </c>
      <c r="S102" s="63">
        <v>1642</v>
      </c>
      <c r="T102" s="75" t="s">
        <v>1438</v>
      </c>
      <c r="U102" s="75"/>
      <c r="V102" s="110"/>
      <c r="W102" s="95"/>
    </row>
    <row r="103" spans="1:23" ht="27" customHeight="1">
      <c r="A103" s="53" t="s">
        <v>302</v>
      </c>
      <c r="B103" s="54" t="s">
        <v>71</v>
      </c>
      <c r="C103" s="54" t="s">
        <v>72</v>
      </c>
      <c r="D103" s="55" t="s">
        <v>84</v>
      </c>
      <c r="E103" s="56" t="s">
        <v>24</v>
      </c>
      <c r="F103" s="57"/>
      <c r="G103" s="58"/>
      <c r="H103" s="99" t="s">
        <v>1320</v>
      </c>
      <c r="I103" s="60"/>
      <c r="J103" s="62" t="s">
        <v>128</v>
      </c>
      <c r="K103" s="61"/>
      <c r="L103" s="58"/>
      <c r="M103" s="99" t="s">
        <v>1320</v>
      </c>
      <c r="N103" s="62"/>
      <c r="O103" s="62" t="s">
        <v>128</v>
      </c>
      <c r="P103" s="63">
        <v>584.83</v>
      </c>
      <c r="Q103" s="64">
        <v>43542</v>
      </c>
      <c r="R103" s="64">
        <v>43549</v>
      </c>
      <c r="S103" s="63">
        <v>584.83</v>
      </c>
      <c r="T103" s="75" t="s">
        <v>1438</v>
      </c>
      <c r="U103" s="75"/>
      <c r="V103" s="99"/>
      <c r="W103" s="95"/>
    </row>
    <row r="104" spans="1:23" ht="27" customHeight="1">
      <c r="A104" s="53" t="s">
        <v>301</v>
      </c>
      <c r="B104" s="54" t="s">
        <v>71</v>
      </c>
      <c r="C104" s="54" t="s">
        <v>72</v>
      </c>
      <c r="D104" s="55" t="s">
        <v>106</v>
      </c>
      <c r="E104" s="56" t="s">
        <v>24</v>
      </c>
      <c r="F104" s="57"/>
      <c r="G104" s="58"/>
      <c r="H104" s="77" t="s">
        <v>1296</v>
      </c>
      <c r="I104" s="60"/>
      <c r="J104" s="60" t="s">
        <v>137</v>
      </c>
      <c r="K104" s="61"/>
      <c r="L104" s="58"/>
      <c r="M104" s="77" t="s">
        <v>1296</v>
      </c>
      <c r="N104" s="62"/>
      <c r="O104" s="60" t="s">
        <v>137</v>
      </c>
      <c r="P104" s="63">
        <v>480</v>
      </c>
      <c r="Q104" s="64">
        <v>76414</v>
      </c>
      <c r="R104" s="64">
        <v>43549</v>
      </c>
      <c r="S104" s="63">
        <v>480</v>
      </c>
      <c r="T104" s="75" t="s">
        <v>1438</v>
      </c>
      <c r="U104" s="75"/>
      <c r="V104" s="110"/>
      <c r="W104" s="95"/>
    </row>
    <row r="105" spans="1:23" ht="27" customHeight="1">
      <c r="A105" s="53" t="s">
        <v>303</v>
      </c>
      <c r="B105" s="54" t="s">
        <v>71</v>
      </c>
      <c r="C105" s="54" t="s">
        <v>72</v>
      </c>
      <c r="D105" s="55" t="s">
        <v>304</v>
      </c>
      <c r="E105" s="56" t="s">
        <v>24</v>
      </c>
      <c r="F105" s="57"/>
      <c r="G105" s="58"/>
      <c r="H105" s="110" t="s">
        <v>1334</v>
      </c>
      <c r="I105" s="60"/>
      <c r="J105" s="62" t="s">
        <v>305</v>
      </c>
      <c r="K105" s="61"/>
      <c r="L105" s="58"/>
      <c r="M105" s="110" t="s">
        <v>1334</v>
      </c>
      <c r="N105" s="62"/>
      <c r="O105" s="62" t="s">
        <v>305</v>
      </c>
      <c r="P105" s="63">
        <v>441.61</v>
      </c>
      <c r="Q105" s="64">
        <v>43542</v>
      </c>
      <c r="R105" s="64">
        <v>43545</v>
      </c>
      <c r="S105" s="63">
        <v>441.61</v>
      </c>
      <c r="T105" s="75" t="s">
        <v>1438</v>
      </c>
      <c r="U105" s="75"/>
      <c r="V105" s="110"/>
      <c r="W105" s="95"/>
    </row>
    <row r="106" spans="1:23" ht="27" customHeight="1">
      <c r="A106" s="53" t="s">
        <v>298</v>
      </c>
      <c r="B106" s="54" t="s">
        <v>71</v>
      </c>
      <c r="C106" s="54" t="s">
        <v>72</v>
      </c>
      <c r="D106" s="55" t="s">
        <v>188</v>
      </c>
      <c r="E106" s="56" t="s">
        <v>24</v>
      </c>
      <c r="F106" s="57"/>
      <c r="G106" s="58"/>
      <c r="H106" s="77" t="s">
        <v>1428</v>
      </c>
      <c r="I106" s="60"/>
      <c r="J106" s="62" t="s">
        <v>189</v>
      </c>
      <c r="K106" s="61"/>
      <c r="L106" s="58"/>
      <c r="M106" s="77" t="s">
        <v>1428</v>
      </c>
      <c r="N106" s="62"/>
      <c r="O106" s="62" t="s">
        <v>189</v>
      </c>
      <c r="P106" s="63">
        <v>300</v>
      </c>
      <c r="Q106" s="64" t="s">
        <v>299</v>
      </c>
      <c r="R106" s="64" t="s">
        <v>300</v>
      </c>
      <c r="S106" s="63">
        <v>300</v>
      </c>
      <c r="T106" s="75" t="s">
        <v>1438</v>
      </c>
      <c r="U106" s="75"/>
      <c r="V106" s="110"/>
      <c r="W106" s="95"/>
    </row>
    <row r="107" spans="1:23" ht="27" customHeight="1">
      <c r="A107" s="53" t="s">
        <v>310</v>
      </c>
      <c r="B107" s="54" t="s">
        <v>71</v>
      </c>
      <c r="C107" s="54" t="s">
        <v>72</v>
      </c>
      <c r="D107" s="55" t="s">
        <v>314</v>
      </c>
      <c r="E107" s="56" t="s">
        <v>24</v>
      </c>
      <c r="F107" s="57"/>
      <c r="G107" s="58"/>
      <c r="H107" s="99" t="s">
        <v>1412</v>
      </c>
      <c r="I107" s="60"/>
      <c r="J107" s="62" t="s">
        <v>141</v>
      </c>
      <c r="K107" s="61"/>
      <c r="L107" s="58"/>
      <c r="M107" s="99" t="s">
        <v>1412</v>
      </c>
      <c r="N107" s="62"/>
      <c r="O107" s="62" t="s">
        <v>141</v>
      </c>
      <c r="P107" s="63">
        <v>21435</v>
      </c>
      <c r="Q107" s="64">
        <v>43542</v>
      </c>
      <c r="R107" s="64">
        <v>43737</v>
      </c>
      <c r="S107" s="63">
        <f>7599.55+9244.95+4590.25</f>
        <v>21434.75</v>
      </c>
      <c r="T107" s="75" t="s">
        <v>1438</v>
      </c>
      <c r="U107" s="75"/>
      <c r="V107" s="99"/>
      <c r="W107" s="95"/>
    </row>
    <row r="108" spans="1:23" ht="27" customHeight="1">
      <c r="A108" s="53" t="s">
        <v>308</v>
      </c>
      <c r="B108" s="54" t="s">
        <v>71</v>
      </c>
      <c r="C108" s="54" t="s">
        <v>72</v>
      </c>
      <c r="D108" s="55" t="s">
        <v>1107</v>
      </c>
      <c r="E108" s="56" t="s">
        <v>24</v>
      </c>
      <c r="F108" s="57"/>
      <c r="G108" s="58"/>
      <c r="H108" s="110" t="s">
        <v>1370</v>
      </c>
      <c r="I108" s="60"/>
      <c r="J108" s="62" t="s">
        <v>309</v>
      </c>
      <c r="K108" s="61"/>
      <c r="L108" s="58"/>
      <c r="M108" s="110" t="s">
        <v>1370</v>
      </c>
      <c r="N108" s="62"/>
      <c r="O108" s="62" t="s">
        <v>309</v>
      </c>
      <c r="P108" s="63">
        <v>8033.6</v>
      </c>
      <c r="Q108" s="64">
        <v>43542</v>
      </c>
      <c r="R108" s="64">
        <v>44256</v>
      </c>
      <c r="S108" s="63">
        <f>186.2+691.6+134.9+328.7+161.5+115.9+108.3+62.7+554.8+152+172.9</f>
        <v>2669.5</v>
      </c>
      <c r="T108" s="75"/>
      <c r="U108" s="98"/>
      <c r="V108" s="110"/>
      <c r="W108" s="95"/>
    </row>
    <row r="109" spans="1:23" ht="27" customHeight="1">
      <c r="A109" s="53" t="s">
        <v>297</v>
      </c>
      <c r="B109" s="54" t="s">
        <v>71</v>
      </c>
      <c r="C109" s="54" t="s">
        <v>72</v>
      </c>
      <c r="D109" s="55" t="s">
        <v>82</v>
      </c>
      <c r="E109" s="56" t="s">
        <v>27</v>
      </c>
      <c r="F109" s="57"/>
      <c r="G109" s="58"/>
      <c r="H109" s="109" t="s">
        <v>1314</v>
      </c>
      <c r="I109" s="60"/>
      <c r="J109" s="60" t="s">
        <v>81</v>
      </c>
      <c r="K109" s="61"/>
      <c r="L109" s="58"/>
      <c r="M109" s="109" t="s">
        <v>1314</v>
      </c>
      <c r="N109" s="62"/>
      <c r="O109" s="60" t="s">
        <v>81</v>
      </c>
      <c r="P109" s="63">
        <v>7421.93</v>
      </c>
      <c r="Q109" s="64">
        <v>43542</v>
      </c>
      <c r="R109" s="64">
        <v>43550</v>
      </c>
      <c r="S109" s="63">
        <v>7421.93</v>
      </c>
      <c r="T109" s="75" t="s">
        <v>1438</v>
      </c>
      <c r="U109" s="63"/>
      <c r="V109" s="109"/>
      <c r="W109" s="95"/>
    </row>
    <row r="110" spans="1:23" ht="27" customHeight="1">
      <c r="A110" s="53" t="s">
        <v>311</v>
      </c>
      <c r="B110" s="54" t="s">
        <v>71</v>
      </c>
      <c r="C110" s="54" t="s">
        <v>72</v>
      </c>
      <c r="D110" s="55" t="s">
        <v>127</v>
      </c>
      <c r="E110" s="56" t="s">
        <v>24</v>
      </c>
      <c r="F110" s="57"/>
      <c r="G110" s="58"/>
      <c r="H110" s="107" t="s">
        <v>1374</v>
      </c>
      <c r="I110" s="60"/>
      <c r="J110" s="60" t="s">
        <v>312</v>
      </c>
      <c r="K110" s="61"/>
      <c r="L110" s="58"/>
      <c r="M110" s="107" t="s">
        <v>1374</v>
      </c>
      <c r="N110" s="62"/>
      <c r="O110" s="60" t="s">
        <v>312</v>
      </c>
      <c r="P110" s="63">
        <v>36.89</v>
      </c>
      <c r="Q110" s="64">
        <v>43542</v>
      </c>
      <c r="R110" s="64">
        <v>43542</v>
      </c>
      <c r="S110" s="63">
        <v>36.89</v>
      </c>
      <c r="T110" s="75" t="s">
        <v>1438</v>
      </c>
      <c r="U110" s="75"/>
      <c r="V110" s="107"/>
      <c r="W110" s="95"/>
    </row>
    <row r="111" spans="1:23" ht="27" customHeight="1">
      <c r="A111" s="53" t="s">
        <v>313</v>
      </c>
      <c r="B111" s="54" t="s">
        <v>71</v>
      </c>
      <c r="C111" s="54" t="s">
        <v>72</v>
      </c>
      <c r="D111" s="55" t="s">
        <v>127</v>
      </c>
      <c r="E111" s="56" t="s">
        <v>24</v>
      </c>
      <c r="F111" s="57"/>
      <c r="G111" s="58"/>
      <c r="H111" s="110" t="s">
        <v>1327</v>
      </c>
      <c r="I111" s="60"/>
      <c r="J111" s="60" t="s">
        <v>129</v>
      </c>
      <c r="K111" s="61"/>
      <c r="L111" s="58"/>
      <c r="M111" s="110" t="s">
        <v>1327</v>
      </c>
      <c r="N111" s="62"/>
      <c r="O111" s="60" t="s">
        <v>129</v>
      </c>
      <c r="P111" s="63">
        <v>3384.5</v>
      </c>
      <c r="Q111" s="64">
        <v>43543</v>
      </c>
      <c r="R111" s="64">
        <v>43543</v>
      </c>
      <c r="S111" s="63">
        <v>3384.5</v>
      </c>
      <c r="T111" s="75" t="s">
        <v>1438</v>
      </c>
      <c r="U111" s="75"/>
      <c r="V111" s="110"/>
      <c r="W111" s="95"/>
    </row>
    <row r="112" spans="1:23" ht="27" customHeight="1">
      <c r="A112" s="53" t="s">
        <v>316</v>
      </c>
      <c r="B112" s="54" t="s">
        <v>71</v>
      </c>
      <c r="C112" s="54" t="s">
        <v>72</v>
      </c>
      <c r="D112" s="55" t="s">
        <v>317</v>
      </c>
      <c r="E112" s="56" t="s">
        <v>24</v>
      </c>
      <c r="F112" s="57"/>
      <c r="G112" s="58"/>
      <c r="H112" s="99" t="s">
        <v>1338</v>
      </c>
      <c r="I112" s="60"/>
      <c r="J112" s="62" t="s">
        <v>318</v>
      </c>
      <c r="K112" s="61"/>
      <c r="L112" s="58"/>
      <c r="M112" s="99" t="s">
        <v>1338</v>
      </c>
      <c r="N112" s="62"/>
      <c r="O112" s="62" t="s">
        <v>318</v>
      </c>
      <c r="P112" s="63">
        <v>2055</v>
      </c>
      <c r="Q112" s="64">
        <v>43543</v>
      </c>
      <c r="R112" s="64">
        <v>43830</v>
      </c>
      <c r="S112" s="63">
        <v>2055</v>
      </c>
      <c r="T112" s="75" t="s">
        <v>1438</v>
      </c>
      <c r="U112" s="75"/>
      <c r="V112" s="99"/>
      <c r="W112" s="95"/>
    </row>
    <row r="113" spans="1:23" ht="27" customHeight="1">
      <c r="A113" s="53" t="s">
        <v>320</v>
      </c>
      <c r="B113" s="54" t="s">
        <v>71</v>
      </c>
      <c r="C113" s="54" t="s">
        <v>72</v>
      </c>
      <c r="D113" s="55" t="s">
        <v>160</v>
      </c>
      <c r="E113" s="56" t="s">
        <v>24</v>
      </c>
      <c r="F113" s="57"/>
      <c r="G113" s="58"/>
      <c r="H113" s="110" t="s">
        <v>1326</v>
      </c>
      <c r="I113" s="60"/>
      <c r="J113" s="62" t="s">
        <v>224</v>
      </c>
      <c r="K113" s="61"/>
      <c r="L113" s="58"/>
      <c r="M113" s="110" t="s">
        <v>1326</v>
      </c>
      <c r="N113" s="62"/>
      <c r="O113" s="62" t="s">
        <v>224</v>
      </c>
      <c r="P113" s="63">
        <v>3200</v>
      </c>
      <c r="Q113" s="64">
        <v>43543</v>
      </c>
      <c r="R113" s="64">
        <v>43543</v>
      </c>
      <c r="S113" s="63">
        <v>3200</v>
      </c>
      <c r="T113" s="75" t="s">
        <v>1438</v>
      </c>
      <c r="U113" s="75"/>
      <c r="V113" s="110"/>
      <c r="W113" s="95"/>
    </row>
    <row r="114" spans="1:23" ht="27" customHeight="1">
      <c r="A114" s="53" t="s">
        <v>322</v>
      </c>
      <c r="B114" s="54" t="s">
        <v>71</v>
      </c>
      <c r="C114" s="54" t="s">
        <v>72</v>
      </c>
      <c r="D114" s="55" t="s">
        <v>323</v>
      </c>
      <c r="E114" s="56" t="s">
        <v>24</v>
      </c>
      <c r="F114" s="57"/>
      <c r="G114" s="58"/>
      <c r="H114" s="99" t="s">
        <v>1316</v>
      </c>
      <c r="I114" s="60"/>
      <c r="J114" s="62" t="s">
        <v>324</v>
      </c>
      <c r="K114" s="61"/>
      <c r="L114" s="58"/>
      <c r="M114" s="99" t="s">
        <v>1316</v>
      </c>
      <c r="N114" s="62"/>
      <c r="O114" s="62" t="s">
        <v>324</v>
      </c>
      <c r="P114" s="63">
        <v>1880</v>
      </c>
      <c r="Q114" s="64">
        <v>43543</v>
      </c>
      <c r="R114" s="64">
        <v>43543</v>
      </c>
      <c r="S114" s="63">
        <v>1880</v>
      </c>
      <c r="T114" s="75" t="s">
        <v>1438</v>
      </c>
      <c r="U114" s="75"/>
      <c r="V114" s="99"/>
      <c r="W114" s="95"/>
    </row>
    <row r="115" spans="1:23" ht="27" customHeight="1">
      <c r="A115" s="53" t="s">
        <v>327</v>
      </c>
      <c r="B115" s="54" t="s">
        <v>71</v>
      </c>
      <c r="C115" s="54" t="s">
        <v>72</v>
      </c>
      <c r="D115" s="55" t="s">
        <v>148</v>
      </c>
      <c r="E115" s="56" t="s">
        <v>24</v>
      </c>
      <c r="F115" s="57"/>
      <c r="G115" s="58"/>
      <c r="H115" s="110" t="s">
        <v>1339</v>
      </c>
      <c r="I115" s="60"/>
      <c r="J115" s="62" t="s">
        <v>149</v>
      </c>
      <c r="K115" s="61"/>
      <c r="L115" s="58"/>
      <c r="M115" s="110" t="s">
        <v>1339</v>
      </c>
      <c r="N115" s="62"/>
      <c r="O115" s="62" t="s">
        <v>149</v>
      </c>
      <c r="P115" s="63">
        <v>401.63</v>
      </c>
      <c r="Q115" s="64">
        <v>43543</v>
      </c>
      <c r="R115" s="64">
        <v>43543</v>
      </c>
      <c r="S115" s="63">
        <v>401.63</v>
      </c>
      <c r="T115" s="75" t="s">
        <v>1438</v>
      </c>
      <c r="U115" s="75"/>
      <c r="V115" s="110"/>
      <c r="W115" s="95"/>
    </row>
    <row r="116" spans="1:23" ht="27" customHeight="1">
      <c r="A116" s="53" t="s">
        <v>326</v>
      </c>
      <c r="B116" s="54" t="s">
        <v>71</v>
      </c>
      <c r="C116" s="54" t="s">
        <v>72</v>
      </c>
      <c r="D116" s="55" t="s">
        <v>151</v>
      </c>
      <c r="E116" s="56" t="s">
        <v>24</v>
      </c>
      <c r="F116" s="57"/>
      <c r="G116" s="58"/>
      <c r="H116" s="110" t="s">
        <v>1339</v>
      </c>
      <c r="I116" s="60"/>
      <c r="J116" s="62" t="s">
        <v>149</v>
      </c>
      <c r="K116" s="61"/>
      <c r="L116" s="58"/>
      <c r="M116" s="110" t="s">
        <v>1339</v>
      </c>
      <c r="N116" s="62"/>
      <c r="O116" s="62" t="s">
        <v>149</v>
      </c>
      <c r="P116" s="63">
        <v>527.21</v>
      </c>
      <c r="Q116" s="64">
        <v>43543</v>
      </c>
      <c r="R116" s="64">
        <v>43543</v>
      </c>
      <c r="S116" s="63">
        <v>527.21</v>
      </c>
      <c r="T116" s="75" t="s">
        <v>1438</v>
      </c>
      <c r="U116" s="75"/>
      <c r="V116" s="110"/>
      <c r="W116" s="95"/>
    </row>
    <row r="117" spans="1:23" ht="27" customHeight="1">
      <c r="A117" s="53" t="s">
        <v>328</v>
      </c>
      <c r="B117" s="54" t="s">
        <v>71</v>
      </c>
      <c r="C117" s="54" t="s">
        <v>72</v>
      </c>
      <c r="D117" s="55" t="s">
        <v>330</v>
      </c>
      <c r="E117" s="56" t="s">
        <v>24</v>
      </c>
      <c r="F117" s="57"/>
      <c r="G117" s="58"/>
      <c r="H117" s="59" t="s">
        <v>1427</v>
      </c>
      <c r="I117" s="60"/>
      <c r="J117" s="62" t="s">
        <v>169</v>
      </c>
      <c r="K117" s="61"/>
      <c r="L117" s="58"/>
      <c r="M117" s="59" t="s">
        <v>1427</v>
      </c>
      <c r="N117" s="62"/>
      <c r="O117" s="62" t="s">
        <v>169</v>
      </c>
      <c r="P117" s="63">
        <v>485.71</v>
      </c>
      <c r="Q117" s="64">
        <v>43543</v>
      </c>
      <c r="R117" s="64">
        <v>43543</v>
      </c>
      <c r="S117" s="63">
        <v>485.71</v>
      </c>
      <c r="T117" s="75" t="s">
        <v>1438</v>
      </c>
      <c r="U117" s="75"/>
      <c r="V117" s="110"/>
      <c r="W117" s="95"/>
    </row>
    <row r="118" spans="1:23" ht="27" customHeight="1">
      <c r="A118" s="53" t="s">
        <v>332</v>
      </c>
      <c r="B118" s="54" t="s">
        <v>71</v>
      </c>
      <c r="C118" s="54" t="s">
        <v>72</v>
      </c>
      <c r="D118" s="55" t="s">
        <v>334</v>
      </c>
      <c r="E118" s="56" t="s">
        <v>24</v>
      </c>
      <c r="F118" s="57"/>
      <c r="G118" s="58"/>
      <c r="H118" s="99" t="s">
        <v>1317</v>
      </c>
      <c r="I118" s="60"/>
      <c r="J118" s="60" t="s">
        <v>337</v>
      </c>
      <c r="K118" s="61"/>
      <c r="L118" s="58"/>
      <c r="M118" s="99" t="s">
        <v>1317</v>
      </c>
      <c r="N118" s="62"/>
      <c r="O118" s="60" t="s">
        <v>337</v>
      </c>
      <c r="P118" s="63">
        <v>14.27</v>
      </c>
      <c r="Q118" s="64">
        <v>43543</v>
      </c>
      <c r="R118" s="64">
        <v>43543</v>
      </c>
      <c r="S118" s="63">
        <v>14.27</v>
      </c>
      <c r="T118" s="75" t="s">
        <v>1438</v>
      </c>
      <c r="U118" s="75"/>
      <c r="V118" s="99"/>
      <c r="W118" s="95"/>
    </row>
    <row r="119" spans="1:23" ht="27" customHeight="1">
      <c r="A119" s="53" t="s">
        <v>335</v>
      </c>
      <c r="B119" s="54" t="s">
        <v>71</v>
      </c>
      <c r="C119" s="54" t="s">
        <v>72</v>
      </c>
      <c r="D119" s="55" t="s">
        <v>336</v>
      </c>
      <c r="E119" s="56" t="s">
        <v>24</v>
      </c>
      <c r="F119" s="57"/>
      <c r="G119" s="58"/>
      <c r="H119" s="99" t="s">
        <v>1317</v>
      </c>
      <c r="I119" s="60"/>
      <c r="J119" s="60" t="s">
        <v>337</v>
      </c>
      <c r="K119" s="61"/>
      <c r="L119" s="58"/>
      <c r="M119" s="99" t="s">
        <v>1317</v>
      </c>
      <c r="N119" s="62"/>
      <c r="O119" s="60" t="s">
        <v>337</v>
      </c>
      <c r="P119" s="63">
        <v>289.75</v>
      </c>
      <c r="Q119" s="64">
        <v>43543</v>
      </c>
      <c r="R119" s="64">
        <v>43543</v>
      </c>
      <c r="S119" s="63">
        <v>289.75</v>
      </c>
      <c r="T119" s="75" t="s">
        <v>1438</v>
      </c>
      <c r="U119" s="75"/>
      <c r="V119" s="99"/>
      <c r="W119" s="95"/>
    </row>
    <row r="120" spans="1:23" ht="27" customHeight="1">
      <c r="A120" s="53" t="s">
        <v>346</v>
      </c>
      <c r="B120" s="54" t="s">
        <v>71</v>
      </c>
      <c r="C120" s="54" t="s">
        <v>72</v>
      </c>
      <c r="D120" s="55" t="s">
        <v>132</v>
      </c>
      <c r="E120" s="56" t="s">
        <v>24</v>
      </c>
      <c r="F120" s="57"/>
      <c r="G120" s="58"/>
      <c r="H120" s="99" t="s">
        <v>1325</v>
      </c>
      <c r="I120" s="60"/>
      <c r="J120" s="60" t="s">
        <v>133</v>
      </c>
      <c r="K120" s="61"/>
      <c r="L120" s="58"/>
      <c r="M120" s="99" t="s">
        <v>1325</v>
      </c>
      <c r="N120" s="62"/>
      <c r="O120" s="60" t="s">
        <v>133</v>
      </c>
      <c r="P120" s="63">
        <v>2715.76</v>
      </c>
      <c r="Q120" s="64">
        <v>43544</v>
      </c>
      <c r="R120" s="64">
        <v>43544</v>
      </c>
      <c r="S120" s="63">
        <v>2715.76</v>
      </c>
      <c r="T120" s="75" t="s">
        <v>1438</v>
      </c>
      <c r="U120" s="75"/>
      <c r="V120" s="99"/>
      <c r="W120" s="95"/>
    </row>
    <row r="121" spans="1:23" ht="27" customHeight="1">
      <c r="A121" s="53" t="s">
        <v>347</v>
      </c>
      <c r="B121" s="54" t="s">
        <v>71</v>
      </c>
      <c r="C121" s="54" t="s">
        <v>72</v>
      </c>
      <c r="D121" s="55" t="s">
        <v>160</v>
      </c>
      <c r="E121" s="56" t="s">
        <v>24</v>
      </c>
      <c r="F121" s="57"/>
      <c r="G121" s="58"/>
      <c r="H121" s="110" t="s">
        <v>1327</v>
      </c>
      <c r="I121" s="60"/>
      <c r="J121" s="62" t="s">
        <v>129</v>
      </c>
      <c r="K121" s="61"/>
      <c r="L121" s="58"/>
      <c r="M121" s="110" t="s">
        <v>1327</v>
      </c>
      <c r="N121" s="62"/>
      <c r="O121" s="62" t="s">
        <v>129</v>
      </c>
      <c r="P121" s="63">
        <v>253.71</v>
      </c>
      <c r="Q121" s="64">
        <v>43545</v>
      </c>
      <c r="R121" s="64">
        <v>43545</v>
      </c>
      <c r="S121" s="63">
        <v>253.71</v>
      </c>
      <c r="T121" s="75" t="s">
        <v>1438</v>
      </c>
      <c r="U121" s="75"/>
      <c r="V121" s="110"/>
      <c r="W121" s="95"/>
    </row>
    <row r="122" spans="1:23" ht="27" customHeight="1">
      <c r="A122" s="53" t="s">
        <v>349</v>
      </c>
      <c r="B122" s="54" t="s">
        <v>71</v>
      </c>
      <c r="C122" s="54" t="s">
        <v>72</v>
      </c>
      <c r="D122" s="55" t="s">
        <v>127</v>
      </c>
      <c r="E122" s="56" t="s">
        <v>24</v>
      </c>
      <c r="F122" s="57"/>
      <c r="G122" s="58"/>
      <c r="H122" s="110" t="s">
        <v>1324</v>
      </c>
      <c r="I122" s="60"/>
      <c r="J122" s="62" t="s">
        <v>163</v>
      </c>
      <c r="K122" s="61"/>
      <c r="L122" s="58"/>
      <c r="M122" s="110" t="s">
        <v>1324</v>
      </c>
      <c r="N122" s="62"/>
      <c r="O122" s="62" t="s">
        <v>163</v>
      </c>
      <c r="P122" s="63">
        <v>1012.74</v>
      </c>
      <c r="Q122" s="64">
        <v>43545</v>
      </c>
      <c r="R122" s="64">
        <v>43545</v>
      </c>
      <c r="S122" s="63">
        <v>1012.74</v>
      </c>
      <c r="T122" s="75" t="s">
        <v>1438</v>
      </c>
      <c r="U122" s="75"/>
      <c r="V122" s="110"/>
      <c r="W122" s="95"/>
    </row>
    <row r="123" spans="1:23" ht="27" customHeight="1">
      <c r="A123" s="53" t="s">
        <v>351</v>
      </c>
      <c r="B123" s="54" t="s">
        <v>71</v>
      </c>
      <c r="C123" s="54" t="s">
        <v>72</v>
      </c>
      <c r="D123" s="55" t="s">
        <v>160</v>
      </c>
      <c r="E123" s="56" t="s">
        <v>24</v>
      </c>
      <c r="F123" s="57"/>
      <c r="G123" s="58"/>
      <c r="H123" s="110" t="s">
        <v>1323</v>
      </c>
      <c r="I123" s="60"/>
      <c r="J123" s="62" t="s">
        <v>512</v>
      </c>
      <c r="K123" s="61"/>
      <c r="L123" s="58"/>
      <c r="M123" s="110" t="s">
        <v>1323</v>
      </c>
      <c r="N123" s="62"/>
      <c r="O123" s="62" t="s">
        <v>512</v>
      </c>
      <c r="P123" s="63">
        <v>3762.46</v>
      </c>
      <c r="Q123" s="64">
        <v>43545</v>
      </c>
      <c r="R123" s="64">
        <v>43545</v>
      </c>
      <c r="S123" s="63">
        <v>3762.46</v>
      </c>
      <c r="T123" s="75" t="s">
        <v>1438</v>
      </c>
      <c r="U123" s="75"/>
      <c r="V123" s="110"/>
      <c r="W123" s="95"/>
    </row>
    <row r="124" spans="1:23" ht="27" customHeight="1">
      <c r="A124" s="53" t="s">
        <v>353</v>
      </c>
      <c r="B124" s="54" t="s">
        <v>71</v>
      </c>
      <c r="C124" s="54" t="s">
        <v>72</v>
      </c>
      <c r="D124" s="55" t="s">
        <v>148</v>
      </c>
      <c r="E124" s="56" t="s">
        <v>24</v>
      </c>
      <c r="F124" s="57"/>
      <c r="G124" s="58"/>
      <c r="H124" s="110" t="s">
        <v>1362</v>
      </c>
      <c r="I124" s="60"/>
      <c r="J124" s="62" t="s">
        <v>354</v>
      </c>
      <c r="K124" s="61"/>
      <c r="L124" s="58"/>
      <c r="M124" s="110" t="s">
        <v>1362</v>
      </c>
      <c r="N124" s="62"/>
      <c r="O124" s="62" t="s">
        <v>354</v>
      </c>
      <c r="P124" s="63">
        <v>63.89</v>
      </c>
      <c r="Q124" s="64">
        <v>43545</v>
      </c>
      <c r="R124" s="64">
        <v>43545</v>
      </c>
      <c r="S124" s="63">
        <v>63.89</v>
      </c>
      <c r="T124" s="75" t="s">
        <v>1438</v>
      </c>
      <c r="U124" s="98"/>
      <c r="V124" s="110"/>
      <c r="W124" s="95"/>
    </row>
    <row r="125" spans="1:23" ht="27" customHeight="1">
      <c r="A125" s="53" t="s">
        <v>356</v>
      </c>
      <c r="B125" s="54" t="s">
        <v>71</v>
      </c>
      <c r="C125" s="54" t="s">
        <v>72</v>
      </c>
      <c r="D125" s="55" t="s">
        <v>82</v>
      </c>
      <c r="E125" s="56" t="s">
        <v>27</v>
      </c>
      <c r="F125" s="57"/>
      <c r="G125" s="58"/>
      <c r="H125" s="109" t="s">
        <v>1314</v>
      </c>
      <c r="I125" s="60"/>
      <c r="J125" s="60" t="s">
        <v>81</v>
      </c>
      <c r="K125" s="61"/>
      <c r="L125" s="58"/>
      <c r="M125" s="109" t="s">
        <v>1314</v>
      </c>
      <c r="N125" s="62"/>
      <c r="O125" s="60" t="s">
        <v>81</v>
      </c>
      <c r="P125" s="63">
        <v>7377.98</v>
      </c>
      <c r="Q125" s="64">
        <v>43549</v>
      </c>
      <c r="R125" s="64">
        <v>43557</v>
      </c>
      <c r="S125" s="63">
        <v>7377.98</v>
      </c>
      <c r="T125" s="75" t="s">
        <v>1438</v>
      </c>
      <c r="U125" s="75"/>
      <c r="V125" s="109"/>
      <c r="W125" s="95"/>
    </row>
    <row r="126" spans="1:23" ht="27" customHeight="1">
      <c r="A126" s="53" t="s">
        <v>361</v>
      </c>
      <c r="B126" s="54" t="s">
        <v>71</v>
      </c>
      <c r="C126" s="54" t="s">
        <v>72</v>
      </c>
      <c r="D126" s="55" t="s">
        <v>362</v>
      </c>
      <c r="E126" s="56" t="s">
        <v>24</v>
      </c>
      <c r="F126" s="57"/>
      <c r="G126" s="58"/>
      <c r="H126" s="99" t="s">
        <v>1299</v>
      </c>
      <c r="I126" s="60"/>
      <c r="J126" s="60" t="s">
        <v>363</v>
      </c>
      <c r="K126" s="61"/>
      <c r="L126" s="58"/>
      <c r="M126" s="99" t="s">
        <v>1299</v>
      </c>
      <c r="N126" s="54" t="s">
        <v>1299</v>
      </c>
      <c r="O126" s="60" t="s">
        <v>363</v>
      </c>
      <c r="P126" s="63">
        <v>300</v>
      </c>
      <c r="Q126" s="64">
        <v>43551</v>
      </c>
      <c r="R126" s="64">
        <v>43917</v>
      </c>
      <c r="S126" s="63">
        <v>300</v>
      </c>
      <c r="T126" s="75" t="s">
        <v>1438</v>
      </c>
      <c r="U126" s="75"/>
      <c r="V126" s="99"/>
      <c r="W126" s="95"/>
    </row>
    <row r="127" spans="1:23" ht="27" customHeight="1">
      <c r="A127" s="53" t="s">
        <v>360</v>
      </c>
      <c r="B127" s="54" t="s">
        <v>71</v>
      </c>
      <c r="C127" s="54" t="s">
        <v>72</v>
      </c>
      <c r="D127" s="55" t="s">
        <v>273</v>
      </c>
      <c r="E127" s="56" t="s">
        <v>24</v>
      </c>
      <c r="F127" s="57"/>
      <c r="G127" s="58"/>
      <c r="H127" s="110" t="s">
        <v>1351</v>
      </c>
      <c r="I127" s="60"/>
      <c r="J127" s="60" t="s">
        <v>262</v>
      </c>
      <c r="K127" s="61"/>
      <c r="L127" s="58"/>
      <c r="M127" s="110" t="s">
        <v>1351</v>
      </c>
      <c r="N127" s="62"/>
      <c r="O127" s="60" t="s">
        <v>262</v>
      </c>
      <c r="P127" s="63">
        <v>151.64</v>
      </c>
      <c r="Q127" s="64">
        <v>43551</v>
      </c>
      <c r="R127" s="64">
        <v>43554</v>
      </c>
      <c r="S127" s="63">
        <v>151.64</v>
      </c>
      <c r="T127" s="75" t="s">
        <v>1438</v>
      </c>
      <c r="U127" s="75"/>
      <c r="V127" s="110"/>
      <c r="W127" s="95"/>
    </row>
    <row r="128" spans="1:23" ht="27" customHeight="1">
      <c r="A128" s="53" t="s">
        <v>357</v>
      </c>
      <c r="B128" s="54" t="s">
        <v>71</v>
      </c>
      <c r="C128" s="54" t="s">
        <v>72</v>
      </c>
      <c r="D128" s="55" t="s">
        <v>358</v>
      </c>
      <c r="E128" s="56" t="s">
        <v>24</v>
      </c>
      <c r="F128" s="57"/>
      <c r="G128" s="58"/>
      <c r="H128" s="109" t="s">
        <v>1411</v>
      </c>
      <c r="I128" s="60"/>
      <c r="J128" s="62" t="s">
        <v>359</v>
      </c>
      <c r="K128" s="61"/>
      <c r="L128" s="58"/>
      <c r="M128" s="109" t="s">
        <v>1411</v>
      </c>
      <c r="N128" s="62"/>
      <c r="O128" s="62" t="s">
        <v>359</v>
      </c>
      <c r="P128" s="63">
        <v>216</v>
      </c>
      <c r="Q128" s="64">
        <v>43551</v>
      </c>
      <c r="R128" s="64">
        <v>43554</v>
      </c>
      <c r="S128" s="63">
        <v>216</v>
      </c>
      <c r="T128" s="75" t="s">
        <v>1438</v>
      </c>
      <c r="U128" s="75"/>
      <c r="V128" s="109"/>
      <c r="W128" s="95"/>
    </row>
    <row r="129" spans="1:23" ht="27" customHeight="1">
      <c r="A129" s="53" t="s">
        <v>364</v>
      </c>
      <c r="B129" s="54" t="s">
        <v>71</v>
      </c>
      <c r="C129" s="54" t="s">
        <v>72</v>
      </c>
      <c r="D129" s="55" t="s">
        <v>365</v>
      </c>
      <c r="E129" s="56" t="s">
        <v>24</v>
      </c>
      <c r="F129" s="57"/>
      <c r="G129" s="58"/>
      <c r="H129" s="110" t="s">
        <v>1337</v>
      </c>
      <c r="I129" s="60"/>
      <c r="J129" s="60" t="s">
        <v>145</v>
      </c>
      <c r="K129" s="61"/>
      <c r="L129" s="58"/>
      <c r="M129" s="110" t="s">
        <v>1337</v>
      </c>
      <c r="N129" s="62"/>
      <c r="O129" s="60" t="s">
        <v>145</v>
      </c>
      <c r="P129" s="63">
        <v>72</v>
      </c>
      <c r="Q129" s="64">
        <v>43552</v>
      </c>
      <c r="R129" s="64">
        <v>43557</v>
      </c>
      <c r="S129" s="63">
        <v>72</v>
      </c>
      <c r="T129" s="75" t="s">
        <v>1438</v>
      </c>
      <c r="U129" s="75"/>
      <c r="V129" s="110"/>
      <c r="W129" s="95"/>
    </row>
    <row r="130" spans="1:23" ht="27" customHeight="1">
      <c r="A130" s="53" t="s">
        <v>366</v>
      </c>
      <c r="B130" s="54" t="s">
        <v>71</v>
      </c>
      <c r="C130" s="54" t="s">
        <v>72</v>
      </c>
      <c r="D130" s="55" t="s">
        <v>367</v>
      </c>
      <c r="E130" s="56" t="s">
        <v>24</v>
      </c>
      <c r="F130" s="57"/>
      <c r="G130" s="58"/>
      <c r="H130" s="110" t="s">
        <v>1332</v>
      </c>
      <c r="I130" s="60"/>
      <c r="J130" s="62" t="s">
        <v>368</v>
      </c>
      <c r="K130" s="61"/>
      <c r="L130" s="58"/>
      <c r="M130" s="110" t="s">
        <v>1332</v>
      </c>
      <c r="N130" s="62"/>
      <c r="O130" s="62" t="s">
        <v>368</v>
      </c>
      <c r="P130" s="63">
        <v>50</v>
      </c>
      <c r="Q130" s="64">
        <v>43552</v>
      </c>
      <c r="R130" s="64">
        <v>43552</v>
      </c>
      <c r="S130" s="63">
        <v>50</v>
      </c>
      <c r="T130" s="138" t="s">
        <v>1438</v>
      </c>
      <c r="U130" s="138"/>
      <c r="V130" s="110"/>
      <c r="W130" s="95"/>
    </row>
    <row r="131" spans="1:23" ht="27" customHeight="1">
      <c r="A131" s="53" t="s">
        <v>371</v>
      </c>
      <c r="B131" s="54" t="s">
        <v>71</v>
      </c>
      <c r="C131" s="54" t="s">
        <v>72</v>
      </c>
      <c r="D131" s="55" t="s">
        <v>370</v>
      </c>
      <c r="E131" s="56" t="s">
        <v>24</v>
      </c>
      <c r="F131" s="57"/>
      <c r="G131" s="58"/>
      <c r="H131" s="107" t="s">
        <v>1410</v>
      </c>
      <c r="I131" s="60"/>
      <c r="J131" s="62" t="s">
        <v>372</v>
      </c>
      <c r="K131" s="61"/>
      <c r="L131" s="58"/>
      <c r="M131" s="107" t="s">
        <v>1410</v>
      </c>
      <c r="N131" s="62"/>
      <c r="O131" s="62" t="s">
        <v>372</v>
      </c>
      <c r="P131" s="63">
        <v>1175.68</v>
      </c>
      <c r="Q131" s="64">
        <v>43556</v>
      </c>
      <c r="R131" s="64">
        <v>43556</v>
      </c>
      <c r="S131" s="63">
        <v>1175.68</v>
      </c>
      <c r="T131" s="75" t="s">
        <v>1438</v>
      </c>
      <c r="U131" s="75"/>
      <c r="V131" s="107"/>
      <c r="W131" s="95"/>
    </row>
    <row r="132" spans="1:23" ht="27" customHeight="1">
      <c r="A132" s="53" t="s">
        <v>375</v>
      </c>
      <c r="B132" s="54" t="s">
        <v>71</v>
      </c>
      <c r="C132" s="54" t="s">
        <v>72</v>
      </c>
      <c r="D132" s="55" t="s">
        <v>82</v>
      </c>
      <c r="E132" s="56" t="s">
        <v>27</v>
      </c>
      <c r="F132" s="57"/>
      <c r="G132" s="58"/>
      <c r="H132" s="109" t="s">
        <v>1314</v>
      </c>
      <c r="I132" s="60"/>
      <c r="J132" s="60" t="s">
        <v>81</v>
      </c>
      <c r="K132" s="61"/>
      <c r="L132" s="58"/>
      <c r="M132" s="109" t="s">
        <v>1314</v>
      </c>
      <c r="N132" s="62"/>
      <c r="O132" s="60" t="s">
        <v>81</v>
      </c>
      <c r="P132" s="63">
        <v>7471.37</v>
      </c>
      <c r="Q132" s="64">
        <v>43557</v>
      </c>
      <c r="R132" s="64">
        <v>43564</v>
      </c>
      <c r="S132" s="63">
        <v>7471.37</v>
      </c>
      <c r="T132" s="75" t="s">
        <v>1438</v>
      </c>
      <c r="U132" s="75"/>
      <c r="V132" s="109"/>
      <c r="W132" s="95"/>
    </row>
    <row r="133" spans="1:23" ht="27" customHeight="1">
      <c r="A133" s="53" t="s">
        <v>376</v>
      </c>
      <c r="B133" s="54" t="s">
        <v>71</v>
      </c>
      <c r="C133" s="54" t="s">
        <v>72</v>
      </c>
      <c r="D133" s="55" t="s">
        <v>148</v>
      </c>
      <c r="E133" s="56" t="s">
        <v>24</v>
      </c>
      <c r="F133" s="57"/>
      <c r="G133" s="58"/>
      <c r="H133" s="107" t="s">
        <v>1343</v>
      </c>
      <c r="I133" s="60"/>
      <c r="J133" s="62" t="s">
        <v>377</v>
      </c>
      <c r="K133" s="61"/>
      <c r="L133" s="58"/>
      <c r="M133" s="107" t="s">
        <v>1343</v>
      </c>
      <c r="N133" s="62"/>
      <c r="O133" s="62" t="s">
        <v>377</v>
      </c>
      <c r="P133" s="63">
        <v>28.76</v>
      </c>
      <c r="Q133" s="64">
        <v>43557</v>
      </c>
      <c r="R133" s="64">
        <v>43557</v>
      </c>
      <c r="S133" s="63">
        <v>28.76</v>
      </c>
      <c r="T133" s="75" t="s">
        <v>1438</v>
      </c>
      <c r="U133" s="75"/>
      <c r="V133" s="107"/>
      <c r="W133" s="95"/>
    </row>
    <row r="134" spans="1:23" ht="27" customHeight="1">
      <c r="A134" s="53" t="s">
        <v>379</v>
      </c>
      <c r="B134" s="54" t="s">
        <v>71</v>
      </c>
      <c r="C134" s="54" t="s">
        <v>72</v>
      </c>
      <c r="D134" s="55" t="s">
        <v>380</v>
      </c>
      <c r="E134" s="56" t="s">
        <v>24</v>
      </c>
      <c r="F134" s="57"/>
      <c r="G134" s="58"/>
      <c r="H134" s="54" t="s">
        <v>1305</v>
      </c>
      <c r="I134" s="60"/>
      <c r="J134" s="62" t="s">
        <v>381</v>
      </c>
      <c r="K134" s="61"/>
      <c r="L134" s="58"/>
      <c r="M134" s="54" t="s">
        <v>1305</v>
      </c>
      <c r="N134" s="62"/>
      <c r="O134" s="62" t="s">
        <v>381</v>
      </c>
      <c r="P134" s="63">
        <v>8208</v>
      </c>
      <c r="Q134" s="64">
        <v>43559</v>
      </c>
      <c r="R134" s="64">
        <v>43589</v>
      </c>
      <c r="S134" s="63">
        <f>4104+4104</f>
        <v>8208</v>
      </c>
      <c r="T134" s="75" t="s">
        <v>1438</v>
      </c>
      <c r="U134" s="75"/>
      <c r="V134" s="99"/>
      <c r="W134" s="95"/>
    </row>
    <row r="135" spans="1:23" ht="27" customHeight="1">
      <c r="A135" s="53" t="s">
        <v>382</v>
      </c>
      <c r="B135" s="54" t="s">
        <v>71</v>
      </c>
      <c r="C135" s="54" t="s">
        <v>72</v>
      </c>
      <c r="D135" s="55" t="s">
        <v>383</v>
      </c>
      <c r="E135" s="56" t="s">
        <v>16</v>
      </c>
      <c r="F135" s="57"/>
      <c r="G135" s="58"/>
      <c r="H135" s="99" t="s">
        <v>1313</v>
      </c>
      <c r="I135" s="60"/>
      <c r="J135" s="60" t="s">
        <v>155</v>
      </c>
      <c r="K135" s="61"/>
      <c r="L135" s="58"/>
      <c r="M135" s="99" t="s">
        <v>1313</v>
      </c>
      <c r="N135" s="62"/>
      <c r="O135" s="60" t="s">
        <v>155</v>
      </c>
      <c r="P135" s="63">
        <v>115499.67</v>
      </c>
      <c r="Q135" s="64">
        <v>43560</v>
      </c>
      <c r="R135" s="64">
        <v>43804</v>
      </c>
      <c r="S135" s="63">
        <f>46199.67+34650+34650</f>
        <v>115499.67</v>
      </c>
      <c r="T135" s="75" t="s">
        <v>1438</v>
      </c>
      <c r="U135" s="75"/>
      <c r="V135" s="99"/>
      <c r="W135" s="95"/>
    </row>
    <row r="136" spans="1:23" ht="27" customHeight="1">
      <c r="A136" s="53" t="s">
        <v>390</v>
      </c>
      <c r="B136" s="54" t="s">
        <v>71</v>
      </c>
      <c r="C136" s="54" t="s">
        <v>72</v>
      </c>
      <c r="D136" s="55" t="s">
        <v>392</v>
      </c>
      <c r="E136" s="56" t="s">
        <v>24</v>
      </c>
      <c r="F136" s="57"/>
      <c r="G136" s="58"/>
      <c r="H136" s="107" t="s">
        <v>1409</v>
      </c>
      <c r="I136" s="60"/>
      <c r="J136" s="60" t="s">
        <v>391</v>
      </c>
      <c r="K136" s="61"/>
      <c r="L136" s="58"/>
      <c r="M136" s="107" t="s">
        <v>1409</v>
      </c>
      <c r="N136" s="62"/>
      <c r="O136" s="60" t="s">
        <v>391</v>
      </c>
      <c r="P136" s="63">
        <v>400</v>
      </c>
      <c r="Q136" s="64">
        <v>43560</v>
      </c>
      <c r="R136" s="64">
        <v>43590</v>
      </c>
      <c r="S136" s="63">
        <v>400</v>
      </c>
      <c r="T136" s="75" t="s">
        <v>1438</v>
      </c>
      <c r="U136" s="75"/>
      <c r="V136" s="107"/>
      <c r="W136" s="95"/>
    </row>
    <row r="137" spans="1:23" ht="27" customHeight="1">
      <c r="A137" s="53" t="s">
        <v>388</v>
      </c>
      <c r="B137" s="54" t="s">
        <v>71</v>
      </c>
      <c r="C137" s="54" t="s">
        <v>72</v>
      </c>
      <c r="D137" s="55" t="s">
        <v>389</v>
      </c>
      <c r="E137" s="56" t="s">
        <v>24</v>
      </c>
      <c r="F137" s="57"/>
      <c r="G137" s="58"/>
      <c r="H137" s="110" t="s">
        <v>1339</v>
      </c>
      <c r="I137" s="60"/>
      <c r="J137" s="60" t="s">
        <v>149</v>
      </c>
      <c r="K137" s="61"/>
      <c r="L137" s="58"/>
      <c r="M137" s="110" t="s">
        <v>1339</v>
      </c>
      <c r="N137" s="62"/>
      <c r="O137" s="60" t="s">
        <v>149</v>
      </c>
      <c r="P137" s="63">
        <v>4885.5</v>
      </c>
      <c r="Q137" s="64">
        <v>43560</v>
      </c>
      <c r="R137" s="64">
        <v>43926</v>
      </c>
      <c r="S137" s="63">
        <f>4031.06+854.44</f>
        <v>4885.5</v>
      </c>
      <c r="T137" s="75" t="s">
        <v>1438</v>
      </c>
      <c r="U137" s="75"/>
      <c r="V137" s="110"/>
      <c r="W137" s="95"/>
    </row>
    <row r="138" spans="1:23" ht="27" customHeight="1">
      <c r="A138" s="53" t="s">
        <v>393</v>
      </c>
      <c r="B138" s="54" t="s">
        <v>71</v>
      </c>
      <c r="C138" s="54" t="s">
        <v>72</v>
      </c>
      <c r="D138" s="55" t="s">
        <v>801</v>
      </c>
      <c r="E138" s="56" t="s">
        <v>24</v>
      </c>
      <c r="F138" s="57"/>
      <c r="G138" s="58"/>
      <c r="H138" s="99" t="s">
        <v>1336</v>
      </c>
      <c r="I138" s="60"/>
      <c r="J138" s="60" t="s">
        <v>201</v>
      </c>
      <c r="K138" s="61"/>
      <c r="L138" s="58"/>
      <c r="M138" s="99" t="s">
        <v>1336</v>
      </c>
      <c r="N138" s="62"/>
      <c r="O138" s="60" t="s">
        <v>201</v>
      </c>
      <c r="P138" s="63">
        <v>340</v>
      </c>
      <c r="Q138" s="64">
        <v>43560</v>
      </c>
      <c r="R138" s="64">
        <v>43590</v>
      </c>
      <c r="S138" s="63">
        <v>340</v>
      </c>
      <c r="T138" s="75" t="s">
        <v>1438</v>
      </c>
      <c r="U138" s="75"/>
      <c r="V138" s="99"/>
      <c r="W138" s="95"/>
    </row>
    <row r="139" spans="1:23" ht="27" customHeight="1">
      <c r="A139" s="53" t="s">
        <v>395</v>
      </c>
      <c r="B139" s="54" t="s">
        <v>71</v>
      </c>
      <c r="C139" s="54" t="s">
        <v>72</v>
      </c>
      <c r="D139" s="55" t="s">
        <v>397</v>
      </c>
      <c r="E139" s="56" t="s">
        <v>24</v>
      </c>
      <c r="F139" s="57"/>
      <c r="G139" s="58"/>
      <c r="H139" s="99" t="s">
        <v>1403</v>
      </c>
      <c r="I139" s="60"/>
      <c r="J139" s="60" t="s">
        <v>396</v>
      </c>
      <c r="K139" s="61"/>
      <c r="L139" s="58"/>
      <c r="M139" s="99" t="s">
        <v>1403</v>
      </c>
      <c r="N139" s="62"/>
      <c r="O139" s="60" t="s">
        <v>396</v>
      </c>
      <c r="P139" s="63">
        <v>1574</v>
      </c>
      <c r="Q139" s="64">
        <v>43560</v>
      </c>
      <c r="R139" s="64">
        <v>43926</v>
      </c>
      <c r="S139" s="63">
        <v>1574</v>
      </c>
      <c r="T139" s="75" t="s">
        <v>1438</v>
      </c>
      <c r="U139" s="75"/>
      <c r="V139" s="99"/>
      <c r="W139" s="95"/>
    </row>
    <row r="140" spans="1:23" ht="27" customHeight="1">
      <c r="A140" s="53" t="s">
        <v>398</v>
      </c>
      <c r="B140" s="54" t="s">
        <v>71</v>
      </c>
      <c r="C140" s="54" t="s">
        <v>72</v>
      </c>
      <c r="D140" s="55" t="s">
        <v>399</v>
      </c>
      <c r="E140" s="56" t="s">
        <v>24</v>
      </c>
      <c r="F140" s="57"/>
      <c r="G140" s="58"/>
      <c r="H140" s="99" t="s">
        <v>1340</v>
      </c>
      <c r="I140" s="60"/>
      <c r="J140" s="62" t="s">
        <v>400</v>
      </c>
      <c r="K140" s="61"/>
      <c r="L140" s="58"/>
      <c r="M140" s="99" t="s">
        <v>1340</v>
      </c>
      <c r="N140" s="62"/>
      <c r="O140" s="62" t="s">
        <v>400</v>
      </c>
      <c r="P140" s="63">
        <v>9080</v>
      </c>
      <c r="Q140" s="64">
        <v>43560</v>
      </c>
      <c r="R140" s="64">
        <v>43590</v>
      </c>
      <c r="S140" s="63">
        <v>9080</v>
      </c>
      <c r="T140" s="75" t="s">
        <v>1438</v>
      </c>
      <c r="U140" s="75"/>
      <c r="V140" s="99"/>
      <c r="W140" s="95"/>
    </row>
    <row r="141" spans="1:23" ht="27" customHeight="1">
      <c r="A141" s="53" t="s">
        <v>401</v>
      </c>
      <c r="B141" s="54" t="s">
        <v>71</v>
      </c>
      <c r="C141" s="54" t="s">
        <v>72</v>
      </c>
      <c r="D141" s="55" t="s">
        <v>402</v>
      </c>
      <c r="E141" s="56" t="s">
        <v>24</v>
      </c>
      <c r="F141" s="57"/>
      <c r="G141" s="58"/>
      <c r="H141" s="99" t="s">
        <v>1318</v>
      </c>
      <c r="I141" s="60"/>
      <c r="J141" s="60" t="s">
        <v>403</v>
      </c>
      <c r="K141" s="61"/>
      <c r="L141" s="58"/>
      <c r="M141" s="99" t="s">
        <v>1318</v>
      </c>
      <c r="N141" s="62"/>
      <c r="O141" s="60" t="s">
        <v>403</v>
      </c>
      <c r="P141" s="63">
        <v>3438.5</v>
      </c>
      <c r="Q141" s="64">
        <v>43560</v>
      </c>
      <c r="R141" s="64">
        <v>43590</v>
      </c>
      <c r="S141" s="63">
        <v>3438.5</v>
      </c>
      <c r="T141" s="75" t="s">
        <v>1438</v>
      </c>
      <c r="U141" s="75"/>
      <c r="V141" s="99"/>
      <c r="W141" s="95"/>
    </row>
    <row r="142" spans="1:23" ht="27" customHeight="1">
      <c r="A142" s="53" t="s">
        <v>404</v>
      </c>
      <c r="B142" s="54" t="s">
        <v>71</v>
      </c>
      <c r="C142" s="54" t="s">
        <v>72</v>
      </c>
      <c r="D142" s="55" t="s">
        <v>405</v>
      </c>
      <c r="E142" s="56" t="s">
        <v>24</v>
      </c>
      <c r="F142" s="57"/>
      <c r="G142" s="58"/>
      <c r="H142" s="54" t="s">
        <v>1301</v>
      </c>
      <c r="I142" s="60"/>
      <c r="J142" s="62" t="s">
        <v>1127</v>
      </c>
      <c r="K142" s="61"/>
      <c r="L142" s="58"/>
      <c r="M142" s="54" t="s">
        <v>1301</v>
      </c>
      <c r="N142" s="62"/>
      <c r="O142" s="62" t="s">
        <v>1127</v>
      </c>
      <c r="P142" s="63">
        <v>710.5</v>
      </c>
      <c r="Q142" s="64">
        <v>43560</v>
      </c>
      <c r="R142" s="64">
        <v>43590</v>
      </c>
      <c r="S142" s="63">
        <v>710.5</v>
      </c>
      <c r="T142" s="75" t="s">
        <v>1438</v>
      </c>
      <c r="U142" s="75"/>
      <c r="V142" s="99"/>
      <c r="W142" s="95"/>
    </row>
    <row r="143" spans="1:23" ht="27" customHeight="1">
      <c r="A143" s="53" t="s">
        <v>611</v>
      </c>
      <c r="B143" s="54" t="s">
        <v>71</v>
      </c>
      <c r="C143" s="54" t="s">
        <v>72</v>
      </c>
      <c r="D143" s="55" t="s">
        <v>82</v>
      </c>
      <c r="E143" s="56" t="s">
        <v>27</v>
      </c>
      <c r="F143" s="57"/>
      <c r="G143" s="58"/>
      <c r="H143" s="99" t="s">
        <v>1396</v>
      </c>
      <c r="I143" s="60"/>
      <c r="J143" s="60" t="s">
        <v>86</v>
      </c>
      <c r="K143" s="61"/>
      <c r="L143" s="58"/>
      <c r="M143" s="99" t="s">
        <v>1396</v>
      </c>
      <c r="N143" s="62"/>
      <c r="O143" s="60" t="s">
        <v>86</v>
      </c>
      <c r="P143" s="63">
        <v>988500</v>
      </c>
      <c r="Q143" s="64">
        <v>43563</v>
      </c>
      <c r="R143" s="64">
        <v>44585</v>
      </c>
      <c r="S143" s="63">
        <f>15266.59+71687.54+67623.99+65929.24+54619.71+56989.01+79476.42+66516.69+122476.94</f>
        <v>600586.13</v>
      </c>
      <c r="T143" s="75"/>
      <c r="U143" s="75"/>
      <c r="V143" s="99"/>
      <c r="W143" s="95"/>
    </row>
    <row r="144" spans="1:23" ht="27" customHeight="1">
      <c r="A144" s="53" t="s">
        <v>440</v>
      </c>
      <c r="B144" s="54" t="s">
        <v>71</v>
      </c>
      <c r="C144" s="54" t="s">
        <v>72</v>
      </c>
      <c r="D144" s="55" t="s">
        <v>82</v>
      </c>
      <c r="E144" s="56" t="s">
        <v>27</v>
      </c>
      <c r="F144" s="57"/>
      <c r="G144" s="58"/>
      <c r="H144" s="109" t="s">
        <v>1314</v>
      </c>
      <c r="I144" s="60"/>
      <c r="J144" s="60" t="s">
        <v>81</v>
      </c>
      <c r="K144" s="61"/>
      <c r="L144" s="58"/>
      <c r="M144" s="109" t="s">
        <v>1314</v>
      </c>
      <c r="N144" s="62"/>
      <c r="O144" s="60" t="s">
        <v>81</v>
      </c>
      <c r="P144" s="63">
        <v>7475.27</v>
      </c>
      <c r="Q144" s="64">
        <v>43563</v>
      </c>
      <c r="R144" s="64">
        <v>43571</v>
      </c>
      <c r="S144" s="63">
        <v>7475.27</v>
      </c>
      <c r="T144" s="75" t="s">
        <v>1438</v>
      </c>
      <c r="U144" s="75"/>
      <c r="V144" s="109"/>
      <c r="W144" s="95"/>
    </row>
    <row r="145" spans="1:23" ht="27" customHeight="1">
      <c r="A145" s="53" t="s">
        <v>441</v>
      </c>
      <c r="B145" s="54" t="s">
        <v>71</v>
      </c>
      <c r="C145" s="54" t="s">
        <v>72</v>
      </c>
      <c r="D145" s="55" t="s">
        <v>82</v>
      </c>
      <c r="E145" s="56" t="s">
        <v>27</v>
      </c>
      <c r="F145" s="57"/>
      <c r="G145" s="58"/>
      <c r="H145" s="99" t="s">
        <v>1396</v>
      </c>
      <c r="I145" s="60"/>
      <c r="J145" s="62" t="s">
        <v>86</v>
      </c>
      <c r="K145" s="61"/>
      <c r="L145" s="58"/>
      <c r="M145" s="99" t="s">
        <v>1396</v>
      </c>
      <c r="N145" s="62"/>
      <c r="O145" s="62" t="s">
        <v>86</v>
      </c>
      <c r="P145" s="63">
        <v>20108.26</v>
      </c>
      <c r="Q145" s="64">
        <v>43564</v>
      </c>
      <c r="R145" s="64">
        <v>43564</v>
      </c>
      <c r="S145" s="63">
        <v>20108.26</v>
      </c>
      <c r="T145" s="75" t="s">
        <v>1438</v>
      </c>
      <c r="U145" s="75"/>
      <c r="V145" s="99"/>
      <c r="W145" s="95"/>
    </row>
    <row r="146" spans="1:23" ht="27" customHeight="1">
      <c r="A146" s="53" t="s">
        <v>443</v>
      </c>
      <c r="B146" s="54" t="s">
        <v>71</v>
      </c>
      <c r="C146" s="54" t="s">
        <v>72</v>
      </c>
      <c r="D146" s="55" t="s">
        <v>444</v>
      </c>
      <c r="E146" s="56" t="s">
        <v>24</v>
      </c>
      <c r="F146" s="57"/>
      <c r="G146" s="58"/>
      <c r="H146" s="107" t="s">
        <v>1408</v>
      </c>
      <c r="I146" s="60"/>
      <c r="J146" s="62" t="s">
        <v>445</v>
      </c>
      <c r="K146" s="61"/>
      <c r="L146" s="58"/>
      <c r="M146" s="107" t="s">
        <v>1408</v>
      </c>
      <c r="N146" s="62"/>
      <c r="O146" s="62" t="s">
        <v>445</v>
      </c>
      <c r="P146" s="63">
        <v>31030</v>
      </c>
      <c r="Q146" s="64">
        <v>43564</v>
      </c>
      <c r="R146" s="64">
        <v>43564</v>
      </c>
      <c r="S146" s="63">
        <v>31030</v>
      </c>
      <c r="T146" s="75" t="s">
        <v>1438</v>
      </c>
      <c r="U146" s="75"/>
      <c r="V146" s="107"/>
      <c r="W146" s="95"/>
    </row>
    <row r="147" spans="1:23" ht="27" customHeight="1">
      <c r="A147" s="53" t="s">
        <v>446</v>
      </c>
      <c r="B147" s="54" t="s">
        <v>71</v>
      </c>
      <c r="C147" s="54" t="s">
        <v>72</v>
      </c>
      <c r="D147" s="55" t="s">
        <v>95</v>
      </c>
      <c r="E147" s="56" t="s">
        <v>24</v>
      </c>
      <c r="F147" s="57"/>
      <c r="G147" s="58"/>
      <c r="H147" s="99" t="s">
        <v>1346</v>
      </c>
      <c r="I147" s="60"/>
      <c r="J147" s="62" t="s">
        <v>96</v>
      </c>
      <c r="K147" s="61"/>
      <c r="L147" s="58"/>
      <c r="M147" s="99" t="s">
        <v>1346</v>
      </c>
      <c r="N147" s="62"/>
      <c r="O147" s="62" t="s">
        <v>96</v>
      </c>
      <c r="P147" s="63">
        <v>611.8</v>
      </c>
      <c r="Q147" s="64">
        <v>43564</v>
      </c>
      <c r="R147" s="64">
        <v>43600</v>
      </c>
      <c r="S147" s="63">
        <v>611.8</v>
      </c>
      <c r="T147" s="75" t="s">
        <v>1438</v>
      </c>
      <c r="U147" s="75"/>
      <c r="V147" s="99"/>
      <c r="W147" s="95"/>
    </row>
    <row r="148" spans="1:23" ht="27" customHeight="1">
      <c r="A148" s="53" t="s">
        <v>451</v>
      </c>
      <c r="B148" s="54" t="s">
        <v>71</v>
      </c>
      <c r="C148" s="54" t="s">
        <v>72</v>
      </c>
      <c r="D148" s="55" t="s">
        <v>453</v>
      </c>
      <c r="E148" s="56" t="s">
        <v>24</v>
      </c>
      <c r="F148" s="57"/>
      <c r="G148" s="58"/>
      <c r="H148" s="99" t="s">
        <v>1407</v>
      </c>
      <c r="I148" s="60"/>
      <c r="J148" s="60" t="s">
        <v>452</v>
      </c>
      <c r="K148" s="61"/>
      <c r="L148" s="58"/>
      <c r="M148" s="99" t="s">
        <v>1407</v>
      </c>
      <c r="N148" s="62"/>
      <c r="O148" s="60" t="s">
        <v>452</v>
      </c>
      <c r="P148" s="63">
        <v>23227.35</v>
      </c>
      <c r="Q148" s="64">
        <v>43565</v>
      </c>
      <c r="R148" s="64">
        <v>43738</v>
      </c>
      <c r="S148" s="63">
        <f>11613.67+11613.68</f>
        <v>23227.35</v>
      </c>
      <c r="T148" s="75" t="s">
        <v>1438</v>
      </c>
      <c r="U148" s="75"/>
      <c r="V148" s="99"/>
      <c r="W148" s="95"/>
    </row>
    <row r="149" spans="1:23" ht="27" customHeight="1">
      <c r="A149" s="53" t="s">
        <v>447</v>
      </c>
      <c r="B149" s="54" t="s">
        <v>71</v>
      </c>
      <c r="C149" s="54" t="s">
        <v>72</v>
      </c>
      <c r="D149" s="55" t="s">
        <v>448</v>
      </c>
      <c r="E149" s="56" t="s">
        <v>24</v>
      </c>
      <c r="F149" s="57"/>
      <c r="G149" s="58"/>
      <c r="H149" s="99" t="s">
        <v>1406</v>
      </c>
      <c r="I149" s="60"/>
      <c r="J149" s="60" t="s">
        <v>449</v>
      </c>
      <c r="K149" s="61"/>
      <c r="L149" s="58"/>
      <c r="M149" s="99" t="s">
        <v>1406</v>
      </c>
      <c r="N149" s="62"/>
      <c r="O149" s="60" t="s">
        <v>449</v>
      </c>
      <c r="P149" s="63">
        <v>362.56</v>
      </c>
      <c r="Q149" s="64">
        <v>43565</v>
      </c>
      <c r="R149" s="64">
        <v>43570</v>
      </c>
      <c r="S149" s="63">
        <v>362.56</v>
      </c>
      <c r="T149" s="75" t="s">
        <v>1438</v>
      </c>
      <c r="U149" s="75"/>
      <c r="V149" s="99"/>
      <c r="W149" s="95"/>
    </row>
    <row r="150" spans="1:23" ht="27" customHeight="1">
      <c r="A150" s="53" t="s">
        <v>450</v>
      </c>
      <c r="B150" s="54" t="s">
        <v>71</v>
      </c>
      <c r="C150" s="54" t="s">
        <v>72</v>
      </c>
      <c r="D150" s="55" t="s">
        <v>82</v>
      </c>
      <c r="E150" s="56" t="s">
        <v>27</v>
      </c>
      <c r="F150" s="57"/>
      <c r="G150" s="58"/>
      <c r="H150" s="109" t="s">
        <v>1314</v>
      </c>
      <c r="I150" s="60"/>
      <c r="J150" s="60" t="s">
        <v>81</v>
      </c>
      <c r="K150" s="61"/>
      <c r="L150" s="58"/>
      <c r="M150" s="109" t="s">
        <v>1314</v>
      </c>
      <c r="N150" s="62"/>
      <c r="O150" s="60" t="s">
        <v>81</v>
      </c>
      <c r="P150" s="63">
        <v>6929.49</v>
      </c>
      <c r="Q150" s="64">
        <v>43570</v>
      </c>
      <c r="R150" s="64">
        <v>43578</v>
      </c>
      <c r="S150" s="63">
        <v>6929.49</v>
      </c>
      <c r="T150" s="75" t="s">
        <v>1438</v>
      </c>
      <c r="U150" s="75"/>
      <c r="V150" s="109"/>
      <c r="W150" s="95"/>
    </row>
    <row r="151" spans="1:23" ht="27" customHeight="1">
      <c r="A151" s="53" t="s">
        <v>454</v>
      </c>
      <c r="B151" s="54" t="s">
        <v>71</v>
      </c>
      <c r="C151" s="54" t="s">
        <v>72</v>
      </c>
      <c r="D151" s="55" t="s">
        <v>455</v>
      </c>
      <c r="E151" s="56" t="s">
        <v>24</v>
      </c>
      <c r="F151" s="57"/>
      <c r="G151" s="58"/>
      <c r="H151" s="110" t="s">
        <v>1376</v>
      </c>
      <c r="I151" s="60"/>
      <c r="J151" s="60" t="s">
        <v>520</v>
      </c>
      <c r="K151" s="61"/>
      <c r="L151" s="58"/>
      <c r="M151" s="110" t="s">
        <v>1376</v>
      </c>
      <c r="N151" s="62"/>
      <c r="O151" s="60" t="s">
        <v>520</v>
      </c>
      <c r="P151" s="63">
        <v>2880</v>
      </c>
      <c r="Q151" s="64">
        <v>43571</v>
      </c>
      <c r="R151" s="64">
        <v>43571</v>
      </c>
      <c r="S151" s="63">
        <f>480+2305.77</f>
        <v>2785.77</v>
      </c>
      <c r="T151" s="75" t="s">
        <v>1438</v>
      </c>
      <c r="U151" s="75"/>
      <c r="V151" s="110"/>
      <c r="W151" s="95"/>
    </row>
    <row r="152" spans="1:23" ht="27" customHeight="1">
      <c r="A152" s="53" t="s">
        <v>456</v>
      </c>
      <c r="B152" s="54" t="s">
        <v>71</v>
      </c>
      <c r="C152" s="54" t="s">
        <v>72</v>
      </c>
      <c r="D152" s="55" t="s">
        <v>192</v>
      </c>
      <c r="E152" s="56" t="s">
        <v>24</v>
      </c>
      <c r="F152" s="57"/>
      <c r="G152" s="58"/>
      <c r="H152" s="99" t="s">
        <v>1356</v>
      </c>
      <c r="I152" s="60"/>
      <c r="J152" s="60" t="s">
        <v>193</v>
      </c>
      <c r="K152" s="61"/>
      <c r="L152" s="58"/>
      <c r="M152" s="99" t="s">
        <v>1356</v>
      </c>
      <c r="N152" s="62"/>
      <c r="O152" s="60" t="s">
        <v>193</v>
      </c>
      <c r="P152" s="63">
        <v>326</v>
      </c>
      <c r="Q152" s="64">
        <v>43571</v>
      </c>
      <c r="R152" s="64">
        <v>43575</v>
      </c>
      <c r="S152" s="63">
        <v>326</v>
      </c>
      <c r="T152" s="75" t="s">
        <v>1438</v>
      </c>
      <c r="U152" s="75"/>
      <c r="V152" s="99"/>
      <c r="W152" s="95"/>
    </row>
    <row r="153" spans="1:23" ht="27" customHeight="1">
      <c r="A153" s="53" t="s">
        <v>457</v>
      </c>
      <c r="B153" s="54" t="s">
        <v>71</v>
      </c>
      <c r="C153" s="54" t="s">
        <v>72</v>
      </c>
      <c r="D153" s="55" t="s">
        <v>458</v>
      </c>
      <c r="E153" s="56" t="s">
        <v>24</v>
      </c>
      <c r="F153" s="57"/>
      <c r="G153" s="58"/>
      <c r="H153" s="99" t="s">
        <v>1336</v>
      </c>
      <c r="I153" s="60"/>
      <c r="J153" s="60" t="s">
        <v>201</v>
      </c>
      <c r="K153" s="61"/>
      <c r="L153" s="58"/>
      <c r="M153" s="99" t="s">
        <v>1336</v>
      </c>
      <c r="N153" s="62"/>
      <c r="O153" s="60" t="s">
        <v>201</v>
      </c>
      <c r="P153" s="63">
        <v>225</v>
      </c>
      <c r="Q153" s="64">
        <v>43572</v>
      </c>
      <c r="R153" s="64">
        <v>43602</v>
      </c>
      <c r="S153" s="63">
        <v>225</v>
      </c>
      <c r="T153" s="75" t="s">
        <v>1438</v>
      </c>
      <c r="U153" s="75"/>
      <c r="V153" s="99"/>
      <c r="W153" s="95"/>
    </row>
    <row r="154" spans="1:23" ht="27" customHeight="1">
      <c r="A154" s="53" t="s">
        <v>481</v>
      </c>
      <c r="B154" s="54" t="s">
        <v>71</v>
      </c>
      <c r="C154" s="54" t="s">
        <v>72</v>
      </c>
      <c r="D154" s="55" t="s">
        <v>482</v>
      </c>
      <c r="E154" s="56" t="s">
        <v>13</v>
      </c>
      <c r="F154" s="57"/>
      <c r="G154" s="58"/>
      <c r="H154" s="54" t="s">
        <v>1405</v>
      </c>
      <c r="I154" s="60"/>
      <c r="J154" s="62" t="s">
        <v>483</v>
      </c>
      <c r="K154" s="61"/>
      <c r="L154" s="58"/>
      <c r="M154" s="99" t="s">
        <v>1405</v>
      </c>
      <c r="N154" s="62"/>
      <c r="O154" s="62" t="s">
        <v>483</v>
      </c>
      <c r="P154" s="63">
        <v>94390</v>
      </c>
      <c r="Q154" s="64">
        <v>43573</v>
      </c>
      <c r="R154" s="64">
        <v>43939</v>
      </c>
      <c r="S154" s="63">
        <f>9442+14158+21237+21237+21237+7078.6</f>
        <v>94389.6</v>
      </c>
      <c r="T154" s="75" t="s">
        <v>1438</v>
      </c>
      <c r="U154" s="75"/>
      <c r="V154" s="99"/>
      <c r="W154" s="95"/>
    </row>
    <row r="155" spans="1:23" ht="27" customHeight="1">
      <c r="A155" s="53" t="s">
        <v>484</v>
      </c>
      <c r="B155" s="54" t="s">
        <v>71</v>
      </c>
      <c r="C155" s="54" t="s">
        <v>72</v>
      </c>
      <c r="D155" s="55" t="s">
        <v>487</v>
      </c>
      <c r="E155" s="56" t="s">
        <v>13</v>
      </c>
      <c r="F155" s="57"/>
      <c r="G155" s="58"/>
      <c r="H155" s="54" t="s">
        <v>1404</v>
      </c>
      <c r="I155" s="60"/>
      <c r="J155" s="60" t="s">
        <v>489</v>
      </c>
      <c r="K155" s="61"/>
      <c r="L155" s="58"/>
      <c r="M155" s="54"/>
      <c r="N155" s="62"/>
      <c r="O155" s="62" t="s">
        <v>485</v>
      </c>
      <c r="P155" s="63">
        <v>5873.95</v>
      </c>
      <c r="Q155" s="64"/>
      <c r="R155" s="64"/>
      <c r="S155" s="63"/>
      <c r="T155" s="75"/>
      <c r="U155" s="75"/>
      <c r="V155" s="99"/>
      <c r="W155" s="95"/>
    </row>
    <row r="156" spans="1:23" ht="27" customHeight="1">
      <c r="A156" s="53" t="s">
        <v>484</v>
      </c>
      <c r="B156" s="54" t="s">
        <v>71</v>
      </c>
      <c r="C156" s="54" t="s">
        <v>72</v>
      </c>
      <c r="D156" s="55" t="s">
        <v>487</v>
      </c>
      <c r="E156" s="56" t="s">
        <v>13</v>
      </c>
      <c r="F156" s="57"/>
      <c r="G156" s="58"/>
      <c r="H156" s="54" t="s">
        <v>1382</v>
      </c>
      <c r="I156" s="60"/>
      <c r="J156" s="62" t="s">
        <v>485</v>
      </c>
      <c r="K156" s="61"/>
      <c r="L156" s="58"/>
      <c r="M156" s="99" t="s">
        <v>1382</v>
      </c>
      <c r="N156" s="62"/>
      <c r="O156" s="62" t="s">
        <v>485</v>
      </c>
      <c r="P156" s="63">
        <v>5873.95</v>
      </c>
      <c r="Q156" s="64">
        <v>43573</v>
      </c>
      <c r="R156" s="64">
        <v>43939</v>
      </c>
      <c r="S156" s="63">
        <f>594+1320+1320+1320+1320</f>
        <v>5874</v>
      </c>
      <c r="T156" s="75" t="s">
        <v>1438</v>
      </c>
      <c r="U156" s="75"/>
      <c r="V156" s="99"/>
      <c r="W156" s="95"/>
    </row>
    <row r="157" spans="1:23" ht="27" customHeight="1">
      <c r="A157" s="53" t="s">
        <v>486</v>
      </c>
      <c r="B157" s="54" t="s">
        <v>71</v>
      </c>
      <c r="C157" s="54" t="s">
        <v>72</v>
      </c>
      <c r="D157" s="55" t="s">
        <v>488</v>
      </c>
      <c r="E157" s="56" t="s">
        <v>13</v>
      </c>
      <c r="F157" s="57"/>
      <c r="G157" s="58"/>
      <c r="H157" s="54" t="s">
        <v>1404</v>
      </c>
      <c r="I157" s="60"/>
      <c r="J157" s="62" t="s">
        <v>489</v>
      </c>
      <c r="K157" s="61"/>
      <c r="L157" s="58"/>
      <c r="M157" s="99" t="s">
        <v>1404</v>
      </c>
      <c r="N157" s="62"/>
      <c r="O157" s="62" t="s">
        <v>489</v>
      </c>
      <c r="P157" s="63">
        <v>34117.17</v>
      </c>
      <c r="Q157" s="64">
        <v>43573</v>
      </c>
      <c r="R157" s="64">
        <v>43939</v>
      </c>
      <c r="S157" s="63">
        <f>3410.3+2558+12790+2363.4</f>
        <v>21121.7</v>
      </c>
      <c r="T157" s="75"/>
      <c r="U157" s="118" t="s">
        <v>1432</v>
      </c>
      <c r="V157" s="99"/>
      <c r="W157" s="95"/>
    </row>
    <row r="158" spans="1:23" ht="27" customHeight="1">
      <c r="A158" s="53" t="s">
        <v>491</v>
      </c>
      <c r="B158" s="54" t="s">
        <v>71</v>
      </c>
      <c r="C158" s="54" t="s">
        <v>72</v>
      </c>
      <c r="D158" s="55" t="s">
        <v>492</v>
      </c>
      <c r="E158" s="56" t="s">
        <v>13</v>
      </c>
      <c r="F158" s="57"/>
      <c r="G158" s="58"/>
      <c r="H158" s="54" t="s">
        <v>1404</v>
      </c>
      <c r="I158" s="60"/>
      <c r="J158" s="62" t="s">
        <v>489</v>
      </c>
      <c r="K158" s="61"/>
      <c r="L158" s="58"/>
      <c r="M158" s="99" t="s">
        <v>1404</v>
      </c>
      <c r="N158" s="62"/>
      <c r="O158" s="62" t="s">
        <v>489</v>
      </c>
      <c r="P158" s="63">
        <v>27759.67</v>
      </c>
      <c r="Q158" s="64">
        <v>43573</v>
      </c>
      <c r="R158" s="64">
        <v>43939</v>
      </c>
      <c r="S158" s="63">
        <f>2772.92+2082+8328+12365.37</f>
        <v>25548.29</v>
      </c>
      <c r="T158" s="75"/>
      <c r="U158" s="118" t="s">
        <v>1432</v>
      </c>
      <c r="V158" s="99"/>
      <c r="W158" s="95"/>
    </row>
    <row r="159" spans="1:23" ht="27" customHeight="1">
      <c r="A159" s="53" t="s">
        <v>493</v>
      </c>
      <c r="B159" s="54" t="s">
        <v>71</v>
      </c>
      <c r="C159" s="54" t="s">
        <v>72</v>
      </c>
      <c r="D159" s="55" t="s">
        <v>494</v>
      </c>
      <c r="E159" s="56" t="s">
        <v>13</v>
      </c>
      <c r="F159" s="57"/>
      <c r="G159" s="58"/>
      <c r="H159" s="54"/>
      <c r="I159" s="60"/>
      <c r="J159" s="60"/>
      <c r="K159" s="61"/>
      <c r="L159" s="58"/>
      <c r="M159" s="54"/>
      <c r="N159" s="62"/>
      <c r="O159" s="62" t="s">
        <v>490</v>
      </c>
      <c r="P159" s="63"/>
      <c r="Q159" s="64"/>
      <c r="R159" s="64"/>
      <c r="S159" s="64"/>
      <c r="T159" s="75"/>
      <c r="U159" s="75"/>
      <c r="V159" s="99"/>
      <c r="W159" s="95"/>
    </row>
    <row r="160" spans="1:23" ht="27" customHeight="1">
      <c r="A160" s="53" t="s">
        <v>495</v>
      </c>
      <c r="B160" s="54" t="s">
        <v>71</v>
      </c>
      <c r="C160" s="54" t="s">
        <v>72</v>
      </c>
      <c r="D160" s="55" t="s">
        <v>496</v>
      </c>
      <c r="E160" s="56" t="s">
        <v>13</v>
      </c>
      <c r="F160" s="57"/>
      <c r="G160" s="58"/>
      <c r="H160" s="54" t="s">
        <v>1404</v>
      </c>
      <c r="I160" s="60"/>
      <c r="J160" s="62" t="s">
        <v>489</v>
      </c>
      <c r="K160" s="61"/>
      <c r="L160" s="58"/>
      <c r="M160" s="99" t="s">
        <v>1404</v>
      </c>
      <c r="N160" s="62"/>
      <c r="O160" s="62" t="s">
        <v>489</v>
      </c>
      <c r="P160" s="63">
        <v>6032.69</v>
      </c>
      <c r="Q160" s="64">
        <v>43573</v>
      </c>
      <c r="R160" s="64">
        <v>43939</v>
      </c>
      <c r="S160" s="63">
        <f>608.55+452</f>
        <v>1060.55</v>
      </c>
      <c r="T160" s="75"/>
      <c r="U160" s="118" t="s">
        <v>1432</v>
      </c>
      <c r="V160" s="99"/>
      <c r="W160" s="95"/>
    </row>
    <row r="161" spans="1:23" ht="27" customHeight="1">
      <c r="A161" s="53" t="s">
        <v>459</v>
      </c>
      <c r="B161" s="54" t="s">
        <v>71</v>
      </c>
      <c r="C161" s="54" t="s">
        <v>72</v>
      </c>
      <c r="D161" s="55" t="s">
        <v>460</v>
      </c>
      <c r="E161" s="56" t="s">
        <v>24</v>
      </c>
      <c r="F161" s="57"/>
      <c r="G161" s="58"/>
      <c r="H161" s="99" t="s">
        <v>1316</v>
      </c>
      <c r="I161" s="60"/>
      <c r="J161" s="60" t="s">
        <v>324</v>
      </c>
      <c r="K161" s="61"/>
      <c r="L161" s="58"/>
      <c r="M161" s="99" t="s">
        <v>1316</v>
      </c>
      <c r="N161" s="62"/>
      <c r="O161" s="60" t="s">
        <v>324</v>
      </c>
      <c r="P161" s="63">
        <v>700</v>
      </c>
      <c r="Q161" s="64" t="s">
        <v>463</v>
      </c>
      <c r="R161" s="64">
        <v>43603</v>
      </c>
      <c r="S161" s="63">
        <v>700</v>
      </c>
      <c r="T161" s="75" t="s">
        <v>1438</v>
      </c>
      <c r="U161" s="75"/>
      <c r="V161" s="99"/>
      <c r="W161" s="95"/>
    </row>
    <row r="162" spans="1:23" ht="27" customHeight="1">
      <c r="A162" s="53" t="s">
        <v>461</v>
      </c>
      <c r="B162" s="54" t="s">
        <v>71</v>
      </c>
      <c r="C162" s="54" t="s">
        <v>72</v>
      </c>
      <c r="D162" s="55" t="s">
        <v>462</v>
      </c>
      <c r="E162" s="56" t="s">
        <v>24</v>
      </c>
      <c r="F162" s="57"/>
      <c r="G162" s="58"/>
      <c r="H162" s="99" t="s">
        <v>1316</v>
      </c>
      <c r="I162" s="60"/>
      <c r="J162" s="60" t="s">
        <v>324</v>
      </c>
      <c r="K162" s="61"/>
      <c r="L162" s="58"/>
      <c r="M162" s="99" t="s">
        <v>1316</v>
      </c>
      <c r="N162" s="62"/>
      <c r="O162" s="60" t="s">
        <v>324</v>
      </c>
      <c r="P162" s="63">
        <v>21600</v>
      </c>
      <c r="Q162" s="64">
        <v>43573</v>
      </c>
      <c r="R162" s="64">
        <v>44669</v>
      </c>
      <c r="S162" s="63">
        <f>600+600+2788+1800+2400+2245+1860+3110-660+3000</f>
        <v>17743</v>
      </c>
      <c r="T162" s="75"/>
      <c r="U162" s="118"/>
      <c r="V162" s="99"/>
      <c r="W162" s="95"/>
    </row>
    <row r="163" spans="1:23" ht="27" customHeight="1">
      <c r="A163" s="53" t="s">
        <v>478</v>
      </c>
      <c r="B163" s="54" t="s">
        <v>71</v>
      </c>
      <c r="C163" s="54" t="s">
        <v>72</v>
      </c>
      <c r="D163" s="55" t="s">
        <v>477</v>
      </c>
      <c r="E163" s="56" t="s">
        <v>13</v>
      </c>
      <c r="F163" s="57"/>
      <c r="G163" s="58"/>
      <c r="H163" s="99" t="s">
        <v>1403</v>
      </c>
      <c r="I163" s="60"/>
      <c r="J163" s="62" t="s">
        <v>396</v>
      </c>
      <c r="K163" s="61"/>
      <c r="L163" s="58"/>
      <c r="M163" s="99" t="s">
        <v>1403</v>
      </c>
      <c r="N163" s="62"/>
      <c r="O163" s="62" t="s">
        <v>396</v>
      </c>
      <c r="P163" s="63" t="s">
        <v>1439</v>
      </c>
      <c r="Q163" s="64">
        <v>43574</v>
      </c>
      <c r="R163" s="64">
        <v>43940</v>
      </c>
      <c r="S163" s="63" t="s">
        <v>1440</v>
      </c>
      <c r="T163" s="75" t="s">
        <v>1438</v>
      </c>
      <c r="U163" s="75"/>
      <c r="V163" s="99"/>
      <c r="W163" s="95"/>
    </row>
    <row r="164" spans="1:23" ht="27" customHeight="1">
      <c r="A164" s="53" t="s">
        <v>464</v>
      </c>
      <c r="B164" s="54" t="s">
        <v>71</v>
      </c>
      <c r="C164" s="54" t="s">
        <v>72</v>
      </c>
      <c r="D164" s="55" t="s">
        <v>77</v>
      </c>
      <c r="E164" s="56" t="s">
        <v>24</v>
      </c>
      <c r="F164" s="57"/>
      <c r="G164" s="58"/>
      <c r="H164" s="110" t="s">
        <v>1304</v>
      </c>
      <c r="I164" s="60"/>
      <c r="J164" s="62" t="s">
        <v>78</v>
      </c>
      <c r="K164" s="61"/>
      <c r="L164" s="58"/>
      <c r="M164" s="110" t="s">
        <v>1304</v>
      </c>
      <c r="N164" s="62"/>
      <c r="O164" s="62" t="s">
        <v>78</v>
      </c>
      <c r="P164" s="63">
        <v>351.74</v>
      </c>
      <c r="Q164" s="64">
        <v>43574</v>
      </c>
      <c r="R164" s="64">
        <v>43574</v>
      </c>
      <c r="S164" s="63">
        <v>351.74</v>
      </c>
      <c r="T164" s="75" t="s">
        <v>1438</v>
      </c>
      <c r="U164" s="75"/>
      <c r="V164" s="110"/>
      <c r="W164" s="95"/>
    </row>
    <row r="165" spans="1:23" ht="27" customHeight="1">
      <c r="A165" s="53" t="s">
        <v>466</v>
      </c>
      <c r="B165" s="54" t="s">
        <v>71</v>
      </c>
      <c r="C165" s="54" t="s">
        <v>72</v>
      </c>
      <c r="D165" s="55" t="s">
        <v>467</v>
      </c>
      <c r="E165" s="56" t="s">
        <v>24</v>
      </c>
      <c r="F165" s="57"/>
      <c r="G165" s="58"/>
      <c r="H165" s="110" t="s">
        <v>1353</v>
      </c>
      <c r="I165" s="60"/>
      <c r="J165" s="62" t="s">
        <v>250</v>
      </c>
      <c r="K165" s="61"/>
      <c r="L165" s="58"/>
      <c r="M165" s="110" t="s">
        <v>1353</v>
      </c>
      <c r="N165" s="62"/>
      <c r="O165" s="62" t="s">
        <v>250</v>
      </c>
      <c r="P165" s="63">
        <v>750</v>
      </c>
      <c r="Q165" s="64">
        <v>43574</v>
      </c>
      <c r="R165" s="64">
        <v>43574</v>
      </c>
      <c r="S165" s="63">
        <v>750</v>
      </c>
      <c r="T165" s="75" t="s">
        <v>1438</v>
      </c>
      <c r="U165" s="75"/>
      <c r="V165" s="110"/>
      <c r="W165" s="95"/>
    </row>
    <row r="166" spans="1:23" ht="27" customHeight="1">
      <c r="A166" s="53" t="s">
        <v>468</v>
      </c>
      <c r="B166" s="54" t="s">
        <v>71</v>
      </c>
      <c r="C166" s="54" t="s">
        <v>72</v>
      </c>
      <c r="D166" s="55" t="s">
        <v>127</v>
      </c>
      <c r="E166" s="56" t="s">
        <v>24</v>
      </c>
      <c r="F166" s="57"/>
      <c r="G166" s="58"/>
      <c r="H166" s="110" t="s">
        <v>1327</v>
      </c>
      <c r="I166" s="60"/>
      <c r="J166" s="62" t="s">
        <v>129</v>
      </c>
      <c r="K166" s="61"/>
      <c r="L166" s="58"/>
      <c r="M166" s="110" t="s">
        <v>1327</v>
      </c>
      <c r="N166" s="62"/>
      <c r="O166" s="62" t="s">
        <v>129</v>
      </c>
      <c r="P166" s="63">
        <v>827.02</v>
      </c>
      <c r="Q166" s="64">
        <v>43578</v>
      </c>
      <c r="R166" s="64">
        <v>43578</v>
      </c>
      <c r="S166" s="63">
        <v>827.02</v>
      </c>
      <c r="T166" s="75" t="s">
        <v>1438</v>
      </c>
      <c r="U166" s="75"/>
      <c r="V166" s="110"/>
      <c r="W166" s="95"/>
    </row>
    <row r="167" spans="1:23" ht="27" customHeight="1">
      <c r="A167" s="53" t="s">
        <v>471</v>
      </c>
      <c r="B167" s="54" t="s">
        <v>71</v>
      </c>
      <c r="C167" s="54" t="s">
        <v>72</v>
      </c>
      <c r="D167" s="55" t="s">
        <v>160</v>
      </c>
      <c r="E167" s="56" t="s">
        <v>24</v>
      </c>
      <c r="F167" s="57"/>
      <c r="G167" s="58"/>
      <c r="H167" s="99" t="s">
        <v>1317</v>
      </c>
      <c r="I167" s="60"/>
      <c r="J167" s="62" t="s">
        <v>337</v>
      </c>
      <c r="K167" s="61"/>
      <c r="L167" s="58"/>
      <c r="M167" s="99" t="s">
        <v>1317</v>
      </c>
      <c r="N167" s="62"/>
      <c r="O167" s="62" t="s">
        <v>337</v>
      </c>
      <c r="P167" s="63">
        <v>412.25</v>
      </c>
      <c r="Q167" s="64">
        <v>43578</v>
      </c>
      <c r="R167" s="64">
        <v>43578</v>
      </c>
      <c r="S167" s="63">
        <v>412.25</v>
      </c>
      <c r="T167" s="75" t="s">
        <v>1438</v>
      </c>
      <c r="U167" s="75"/>
      <c r="V167" s="99"/>
      <c r="W167" s="95"/>
    </row>
    <row r="168" spans="1:23" ht="27" customHeight="1">
      <c r="A168" s="53" t="s">
        <v>473</v>
      </c>
      <c r="B168" s="54" t="s">
        <v>71</v>
      </c>
      <c r="C168" s="54" t="s">
        <v>72</v>
      </c>
      <c r="D168" s="55" t="s">
        <v>132</v>
      </c>
      <c r="E168" s="56" t="s">
        <v>24</v>
      </c>
      <c r="F168" s="57"/>
      <c r="G168" s="58"/>
      <c r="H168" s="99" t="s">
        <v>1325</v>
      </c>
      <c r="I168" s="60"/>
      <c r="J168" s="62" t="s">
        <v>133</v>
      </c>
      <c r="K168" s="61"/>
      <c r="L168" s="58"/>
      <c r="M168" s="99" t="s">
        <v>1325</v>
      </c>
      <c r="N168" s="62"/>
      <c r="O168" s="62" t="s">
        <v>133</v>
      </c>
      <c r="P168" s="63">
        <v>3735.54</v>
      </c>
      <c r="Q168" s="64">
        <v>43578</v>
      </c>
      <c r="R168" s="64">
        <v>43578</v>
      </c>
      <c r="S168" s="63">
        <v>3735.54</v>
      </c>
      <c r="T168" s="75" t="s">
        <v>1438</v>
      </c>
      <c r="U168" s="75"/>
      <c r="V168" s="99"/>
      <c r="W168" s="95"/>
    </row>
    <row r="169" spans="1:23" ht="27" customHeight="1">
      <c r="A169" s="53" t="s">
        <v>475</v>
      </c>
      <c r="B169" s="54" t="s">
        <v>71</v>
      </c>
      <c r="C169" s="54" t="s">
        <v>72</v>
      </c>
      <c r="D169" s="55" t="s">
        <v>148</v>
      </c>
      <c r="E169" s="56" t="s">
        <v>24</v>
      </c>
      <c r="F169" s="57"/>
      <c r="G169" s="58"/>
      <c r="H169" s="110" t="s">
        <v>1362</v>
      </c>
      <c r="I169" s="60"/>
      <c r="J169" s="62" t="s">
        <v>354</v>
      </c>
      <c r="K169" s="61"/>
      <c r="L169" s="58"/>
      <c r="M169" s="110" t="s">
        <v>1362</v>
      </c>
      <c r="N169" s="62"/>
      <c r="O169" s="62" t="s">
        <v>354</v>
      </c>
      <c r="P169" s="63">
        <v>201.21</v>
      </c>
      <c r="Q169" s="64">
        <v>43578</v>
      </c>
      <c r="R169" s="64">
        <v>43578</v>
      </c>
      <c r="S169" s="63">
        <v>201.21</v>
      </c>
      <c r="T169" s="75" t="s">
        <v>1438</v>
      </c>
      <c r="U169" s="75"/>
      <c r="V169" s="110"/>
      <c r="W169" s="95"/>
    </row>
    <row r="170" spans="1:23" ht="27" customHeight="1">
      <c r="A170" s="53" t="s">
        <v>497</v>
      </c>
      <c r="B170" s="54" t="s">
        <v>71</v>
      </c>
      <c r="C170" s="54" t="s">
        <v>72</v>
      </c>
      <c r="D170" s="55" t="s">
        <v>479</v>
      </c>
      <c r="E170" s="56" t="s">
        <v>24</v>
      </c>
      <c r="F170" s="57"/>
      <c r="G170" s="58"/>
      <c r="H170" s="110" t="s">
        <v>1300</v>
      </c>
      <c r="I170" s="60"/>
      <c r="J170" s="62" t="s">
        <v>480</v>
      </c>
      <c r="K170" s="61"/>
      <c r="L170" s="58"/>
      <c r="M170" s="110" t="s">
        <v>1300</v>
      </c>
      <c r="N170" s="77" t="s">
        <v>1300</v>
      </c>
      <c r="O170" s="62" t="s">
        <v>480</v>
      </c>
      <c r="P170" s="63">
        <v>2544.01</v>
      </c>
      <c r="Q170" s="64">
        <v>43578</v>
      </c>
      <c r="R170" s="64">
        <v>43940</v>
      </c>
      <c r="S170" s="63">
        <v>2544.01</v>
      </c>
      <c r="T170" s="75" t="s">
        <v>1438</v>
      </c>
      <c r="U170" s="75"/>
      <c r="V170" s="110"/>
      <c r="W170" s="95"/>
    </row>
    <row r="171" spans="1:23" ht="27" customHeight="1">
      <c r="A171" s="53" t="s">
        <v>498</v>
      </c>
      <c r="B171" s="54" t="s">
        <v>71</v>
      </c>
      <c r="C171" s="54" t="s">
        <v>72</v>
      </c>
      <c r="D171" s="55" t="s">
        <v>82</v>
      </c>
      <c r="E171" s="56" t="s">
        <v>27</v>
      </c>
      <c r="F171" s="57"/>
      <c r="G171" s="58"/>
      <c r="H171" s="109" t="s">
        <v>1314</v>
      </c>
      <c r="I171" s="60"/>
      <c r="J171" s="60" t="s">
        <v>81</v>
      </c>
      <c r="K171" s="61"/>
      <c r="L171" s="58"/>
      <c r="M171" s="109" t="s">
        <v>1314</v>
      </c>
      <c r="N171" s="62"/>
      <c r="O171" s="60" t="s">
        <v>81</v>
      </c>
      <c r="P171" s="63">
        <v>5823.79</v>
      </c>
      <c r="Q171" s="64">
        <v>43578</v>
      </c>
      <c r="R171" s="64">
        <v>43585</v>
      </c>
      <c r="S171" s="63">
        <v>5823.79</v>
      </c>
      <c r="T171" s="75" t="s">
        <v>1438</v>
      </c>
      <c r="U171" s="75"/>
      <c r="V171" s="109"/>
      <c r="W171" s="95"/>
    </row>
    <row r="172" spans="1:23" ht="27" customHeight="1">
      <c r="A172" s="53" t="s">
        <v>655</v>
      </c>
      <c r="B172" s="54" t="s">
        <v>71</v>
      </c>
      <c r="C172" s="54" t="s">
        <v>72</v>
      </c>
      <c r="D172" s="55" t="s">
        <v>499</v>
      </c>
      <c r="E172" s="56" t="s">
        <v>24</v>
      </c>
      <c r="F172" s="57"/>
      <c r="G172" s="58"/>
      <c r="H172" s="107" t="s">
        <v>1350</v>
      </c>
      <c r="I172" s="60"/>
      <c r="J172" s="62" t="s">
        <v>500</v>
      </c>
      <c r="K172" s="61"/>
      <c r="L172" s="58"/>
      <c r="M172" s="107" t="s">
        <v>1350</v>
      </c>
      <c r="N172" s="62"/>
      <c r="O172" s="62" t="s">
        <v>500</v>
      </c>
      <c r="P172" s="63">
        <v>400</v>
      </c>
      <c r="Q172" s="64">
        <v>43578</v>
      </c>
      <c r="R172" s="64">
        <v>43608</v>
      </c>
      <c r="S172" s="63">
        <v>400</v>
      </c>
      <c r="T172" s="75" t="s">
        <v>1438</v>
      </c>
      <c r="U172" s="75"/>
      <c r="V172" s="107"/>
      <c r="W172" s="95"/>
    </row>
    <row r="173" spans="1:23" ht="27" customHeight="1">
      <c r="A173" s="53" t="s">
        <v>501</v>
      </c>
      <c r="B173" s="54" t="s">
        <v>71</v>
      </c>
      <c r="C173" s="54" t="s">
        <v>72</v>
      </c>
      <c r="D173" s="55" t="s">
        <v>502</v>
      </c>
      <c r="E173" s="56" t="s">
        <v>24</v>
      </c>
      <c r="F173" s="57"/>
      <c r="G173" s="58"/>
      <c r="H173" s="99" t="s">
        <v>1338</v>
      </c>
      <c r="I173" s="60"/>
      <c r="J173" s="62" t="s">
        <v>318</v>
      </c>
      <c r="K173" s="61"/>
      <c r="L173" s="58"/>
      <c r="M173" s="99" t="s">
        <v>1338</v>
      </c>
      <c r="N173" s="62"/>
      <c r="O173" s="62" t="s">
        <v>318</v>
      </c>
      <c r="P173" s="63">
        <v>1200</v>
      </c>
      <c r="Q173" s="64">
        <v>43578</v>
      </c>
      <c r="R173" s="64">
        <v>43578</v>
      </c>
      <c r="S173" s="63">
        <v>1200</v>
      </c>
      <c r="T173" s="75" t="s">
        <v>1438</v>
      </c>
      <c r="U173" s="75"/>
      <c r="V173" s="99"/>
      <c r="W173" s="95"/>
    </row>
    <row r="174" spans="1:23" ht="27" customHeight="1">
      <c r="A174" s="53" t="s">
        <v>504</v>
      </c>
      <c r="B174" s="54" t="s">
        <v>71</v>
      </c>
      <c r="C174" s="54" t="s">
        <v>72</v>
      </c>
      <c r="D174" s="55" t="s">
        <v>160</v>
      </c>
      <c r="E174" s="56" t="s">
        <v>24</v>
      </c>
      <c r="F174" s="57"/>
      <c r="G174" s="58"/>
      <c r="H174" s="110" t="s">
        <v>1326</v>
      </c>
      <c r="I174" s="60"/>
      <c r="J174" s="62" t="s">
        <v>224</v>
      </c>
      <c r="K174" s="61"/>
      <c r="L174" s="58"/>
      <c r="M174" s="110" t="s">
        <v>1326</v>
      </c>
      <c r="N174" s="62"/>
      <c r="O174" s="62" t="s">
        <v>224</v>
      </c>
      <c r="P174" s="63">
        <v>3020</v>
      </c>
      <c r="Q174" s="64">
        <v>43579</v>
      </c>
      <c r="R174" s="64">
        <v>43579</v>
      </c>
      <c r="S174" s="63">
        <v>3020</v>
      </c>
      <c r="T174" s="75" t="s">
        <v>1438</v>
      </c>
      <c r="U174" s="75"/>
      <c r="V174" s="110"/>
      <c r="W174" s="95"/>
    </row>
    <row r="175" spans="1:23" ht="27" customHeight="1">
      <c r="A175" s="53" t="s">
        <v>506</v>
      </c>
      <c r="B175" s="54" t="s">
        <v>71</v>
      </c>
      <c r="C175" s="54" t="s">
        <v>72</v>
      </c>
      <c r="D175" s="55" t="s">
        <v>160</v>
      </c>
      <c r="E175" s="56" t="s">
        <v>24</v>
      </c>
      <c r="F175" s="57"/>
      <c r="G175" s="58"/>
      <c r="H175" s="110" t="s">
        <v>1327</v>
      </c>
      <c r="I175" s="60"/>
      <c r="J175" s="62" t="s">
        <v>129</v>
      </c>
      <c r="K175" s="61"/>
      <c r="L175" s="58"/>
      <c r="M175" s="110" t="s">
        <v>1327</v>
      </c>
      <c r="N175" s="62"/>
      <c r="O175" s="62" t="s">
        <v>129</v>
      </c>
      <c r="P175" s="63">
        <v>2302.06</v>
      </c>
      <c r="Q175" s="64">
        <v>43581</v>
      </c>
      <c r="R175" s="64">
        <v>43581</v>
      </c>
      <c r="S175" s="63">
        <v>2302.06</v>
      </c>
      <c r="T175" s="75" t="s">
        <v>1438</v>
      </c>
      <c r="U175" s="75"/>
      <c r="V175" s="110"/>
      <c r="W175" s="95"/>
    </row>
    <row r="176" spans="1:23" ht="27" customHeight="1">
      <c r="A176" s="53" t="s">
        <v>508</v>
      </c>
      <c r="B176" s="54" t="s">
        <v>71</v>
      </c>
      <c r="C176" s="54" t="s">
        <v>72</v>
      </c>
      <c r="D176" s="55" t="s">
        <v>127</v>
      </c>
      <c r="E176" s="56" t="s">
        <v>24</v>
      </c>
      <c r="F176" s="57"/>
      <c r="G176" s="58"/>
      <c r="H176" s="110" t="s">
        <v>1402</v>
      </c>
      <c r="I176" s="60"/>
      <c r="J176" s="62" t="s">
        <v>340</v>
      </c>
      <c r="K176" s="61"/>
      <c r="L176" s="58"/>
      <c r="M176" s="110" t="s">
        <v>1402</v>
      </c>
      <c r="N176" s="62"/>
      <c r="O176" s="62" t="s">
        <v>340</v>
      </c>
      <c r="P176" s="63">
        <v>115</v>
      </c>
      <c r="Q176" s="64">
        <v>43581</v>
      </c>
      <c r="R176" s="64">
        <v>43581</v>
      </c>
      <c r="S176" s="63">
        <v>115</v>
      </c>
      <c r="T176" s="75" t="s">
        <v>1438</v>
      </c>
      <c r="U176" s="75"/>
      <c r="V176" s="110"/>
      <c r="W176" s="95"/>
    </row>
    <row r="177" spans="1:23" ht="27" customHeight="1">
      <c r="A177" s="53" t="s">
        <v>509</v>
      </c>
      <c r="B177" s="54" t="s">
        <v>71</v>
      </c>
      <c r="C177" s="54" t="s">
        <v>72</v>
      </c>
      <c r="D177" s="55" t="s">
        <v>127</v>
      </c>
      <c r="E177" s="56" t="s">
        <v>24</v>
      </c>
      <c r="F177" s="57"/>
      <c r="G177" s="58"/>
      <c r="H177" s="110" t="s">
        <v>1324</v>
      </c>
      <c r="I177" s="60"/>
      <c r="J177" s="62" t="s">
        <v>163</v>
      </c>
      <c r="K177" s="61"/>
      <c r="L177" s="58"/>
      <c r="M177" s="110" t="s">
        <v>1324</v>
      </c>
      <c r="N177" s="62"/>
      <c r="O177" s="62" t="s">
        <v>163</v>
      </c>
      <c r="P177" s="63">
        <v>494.98</v>
      </c>
      <c r="Q177" s="64">
        <v>43581</v>
      </c>
      <c r="R177" s="64">
        <v>43581</v>
      </c>
      <c r="S177" s="63">
        <v>494.98</v>
      </c>
      <c r="T177" s="75" t="s">
        <v>1438</v>
      </c>
      <c r="U177" s="75"/>
      <c r="V177" s="110"/>
      <c r="W177" s="95"/>
    </row>
    <row r="178" spans="1:23" ht="27" customHeight="1">
      <c r="A178" s="53" t="s">
        <v>511</v>
      </c>
      <c r="B178" s="54" t="s">
        <v>71</v>
      </c>
      <c r="C178" s="54" t="s">
        <v>72</v>
      </c>
      <c r="D178" s="55" t="s">
        <v>160</v>
      </c>
      <c r="E178" s="56" t="s">
        <v>24</v>
      </c>
      <c r="F178" s="57"/>
      <c r="G178" s="58"/>
      <c r="H178" s="110" t="s">
        <v>1323</v>
      </c>
      <c r="I178" s="60"/>
      <c r="J178" s="62" t="s">
        <v>512</v>
      </c>
      <c r="K178" s="61"/>
      <c r="L178" s="58"/>
      <c r="M178" s="110" t="s">
        <v>1323</v>
      </c>
      <c r="N178" s="62"/>
      <c r="O178" s="62" t="s">
        <v>512</v>
      </c>
      <c r="P178" s="63">
        <v>2018.65</v>
      </c>
      <c r="Q178" s="64">
        <v>43581</v>
      </c>
      <c r="R178" s="64">
        <v>43581</v>
      </c>
      <c r="S178" s="63">
        <v>2018.65</v>
      </c>
      <c r="T178" s="75" t="s">
        <v>1438</v>
      </c>
      <c r="U178" s="75"/>
      <c r="V178" s="110"/>
      <c r="W178" s="95"/>
    </row>
    <row r="179" spans="1:23" ht="27" customHeight="1">
      <c r="A179" s="53" t="s">
        <v>516</v>
      </c>
      <c r="B179" s="54" t="s">
        <v>71</v>
      </c>
      <c r="C179" s="54" t="s">
        <v>72</v>
      </c>
      <c r="D179" s="55" t="s">
        <v>127</v>
      </c>
      <c r="E179" s="56" t="s">
        <v>24</v>
      </c>
      <c r="F179" s="57"/>
      <c r="G179" s="58"/>
      <c r="H179" s="99" t="s">
        <v>1320</v>
      </c>
      <c r="I179" s="60"/>
      <c r="J179" s="62" t="s">
        <v>128</v>
      </c>
      <c r="K179" s="61"/>
      <c r="L179" s="58"/>
      <c r="M179" s="99" t="s">
        <v>1320</v>
      </c>
      <c r="N179" s="62"/>
      <c r="O179" s="62" t="s">
        <v>128</v>
      </c>
      <c r="P179" s="63">
        <v>136.69</v>
      </c>
      <c r="Q179" s="64">
        <v>43581</v>
      </c>
      <c r="R179" s="64">
        <v>43581</v>
      </c>
      <c r="S179" s="63">
        <v>136.69</v>
      </c>
      <c r="T179" s="75" t="s">
        <v>1438</v>
      </c>
      <c r="U179" s="75"/>
      <c r="V179" s="99"/>
      <c r="W179" s="95"/>
    </row>
    <row r="180" spans="1:23" ht="27" customHeight="1">
      <c r="A180" s="53" t="s">
        <v>518</v>
      </c>
      <c r="B180" s="54" t="s">
        <v>71</v>
      </c>
      <c r="C180" s="54" t="s">
        <v>72</v>
      </c>
      <c r="D180" s="55" t="s">
        <v>160</v>
      </c>
      <c r="E180" s="56" t="s">
        <v>24</v>
      </c>
      <c r="F180" s="57"/>
      <c r="G180" s="58"/>
      <c r="H180" s="99" t="s">
        <v>1320</v>
      </c>
      <c r="I180" s="60"/>
      <c r="J180" s="62" t="s">
        <v>128</v>
      </c>
      <c r="K180" s="61"/>
      <c r="L180" s="58"/>
      <c r="M180" s="99" t="s">
        <v>1320</v>
      </c>
      <c r="N180" s="62"/>
      <c r="O180" s="62" t="s">
        <v>128</v>
      </c>
      <c r="P180" s="63">
        <v>1603.47</v>
      </c>
      <c r="Q180" s="64">
        <v>43581</v>
      </c>
      <c r="R180" s="64">
        <v>43581</v>
      </c>
      <c r="S180" s="63">
        <v>1603.47</v>
      </c>
      <c r="T180" s="75" t="s">
        <v>1438</v>
      </c>
      <c r="U180" s="75"/>
      <c r="V180" s="99"/>
      <c r="W180" s="95"/>
    </row>
    <row r="181" spans="1:23" ht="27" customHeight="1">
      <c r="A181" s="53" t="s">
        <v>522</v>
      </c>
      <c r="B181" s="54" t="s">
        <v>71</v>
      </c>
      <c r="C181" s="54" t="s">
        <v>72</v>
      </c>
      <c r="D181" s="55" t="s">
        <v>168</v>
      </c>
      <c r="E181" s="56" t="s">
        <v>24</v>
      </c>
      <c r="F181" s="57"/>
      <c r="G181" s="58"/>
      <c r="H181" s="59" t="s">
        <v>1427</v>
      </c>
      <c r="I181" s="60"/>
      <c r="J181" s="62" t="s">
        <v>169</v>
      </c>
      <c r="K181" s="61"/>
      <c r="L181" s="58"/>
      <c r="M181" s="59" t="s">
        <v>1427</v>
      </c>
      <c r="N181" s="62"/>
      <c r="O181" s="62" t="s">
        <v>169</v>
      </c>
      <c r="P181" s="63">
        <v>416.58</v>
      </c>
      <c r="Q181" s="64">
        <v>43584</v>
      </c>
      <c r="R181" s="64">
        <v>43584</v>
      </c>
      <c r="S181" s="63">
        <v>416.58</v>
      </c>
      <c r="T181" s="75" t="s">
        <v>1438</v>
      </c>
      <c r="U181" s="75"/>
      <c r="V181" s="110"/>
      <c r="W181" s="94"/>
    </row>
    <row r="182" spans="1:23" ht="27" customHeight="1">
      <c r="A182" s="53" t="s">
        <v>524</v>
      </c>
      <c r="B182" s="54" t="s">
        <v>71</v>
      </c>
      <c r="C182" s="54" t="s">
        <v>72</v>
      </c>
      <c r="D182" s="55" t="s">
        <v>82</v>
      </c>
      <c r="E182" s="56" t="s">
        <v>27</v>
      </c>
      <c r="F182" s="57"/>
      <c r="G182" s="58"/>
      <c r="H182" s="109" t="s">
        <v>1314</v>
      </c>
      <c r="I182" s="60"/>
      <c r="J182" s="60" t="s">
        <v>81</v>
      </c>
      <c r="K182" s="61"/>
      <c r="L182" s="58"/>
      <c r="M182" s="109" t="s">
        <v>1314</v>
      </c>
      <c r="N182" s="62"/>
      <c r="O182" s="60" t="s">
        <v>81</v>
      </c>
      <c r="P182" s="63">
        <v>6947.54</v>
      </c>
      <c r="Q182" s="64">
        <v>43584</v>
      </c>
      <c r="R182" s="64">
        <v>43592</v>
      </c>
      <c r="S182" s="63">
        <v>6947.54</v>
      </c>
      <c r="T182" s="75" t="s">
        <v>1438</v>
      </c>
      <c r="U182" s="75"/>
      <c r="V182" s="109"/>
      <c r="W182" s="95"/>
    </row>
    <row r="183" spans="1:23" ht="27" customHeight="1">
      <c r="A183" s="53" t="s">
        <v>527</v>
      </c>
      <c r="B183" s="54" t="s">
        <v>71</v>
      </c>
      <c r="C183" s="54" t="s">
        <v>72</v>
      </c>
      <c r="D183" s="55" t="s">
        <v>525</v>
      </c>
      <c r="E183" s="56" t="s">
        <v>24</v>
      </c>
      <c r="F183" s="57"/>
      <c r="G183" s="58"/>
      <c r="H183" s="99" t="s">
        <v>1401</v>
      </c>
      <c r="I183" s="60"/>
      <c r="J183" s="62" t="s">
        <v>526</v>
      </c>
      <c r="K183" s="61"/>
      <c r="L183" s="58"/>
      <c r="M183" s="99" t="s">
        <v>1401</v>
      </c>
      <c r="N183" s="62"/>
      <c r="O183" s="62" t="s">
        <v>526</v>
      </c>
      <c r="P183" s="63">
        <v>182</v>
      </c>
      <c r="Q183" s="64">
        <v>43584</v>
      </c>
      <c r="R183" s="64">
        <v>43592</v>
      </c>
      <c r="S183" s="63">
        <v>182</v>
      </c>
      <c r="T183" s="75" t="s">
        <v>1438</v>
      </c>
      <c r="U183" s="75"/>
      <c r="V183" s="99"/>
      <c r="W183" s="95"/>
    </row>
    <row r="184" spans="1:23" ht="27" customHeight="1">
      <c r="A184" s="53" t="s">
        <v>528</v>
      </c>
      <c r="B184" s="54" t="s">
        <v>71</v>
      </c>
      <c r="C184" s="54" t="s">
        <v>72</v>
      </c>
      <c r="D184" s="55" t="s">
        <v>529</v>
      </c>
      <c r="E184" s="56" t="s">
        <v>24</v>
      </c>
      <c r="F184" s="57"/>
      <c r="G184" s="58"/>
      <c r="H184" s="99" t="s">
        <v>1313</v>
      </c>
      <c r="I184" s="60"/>
      <c r="J184" s="62" t="s">
        <v>155</v>
      </c>
      <c r="K184" s="80"/>
      <c r="L184" s="80"/>
      <c r="M184" s="99" t="s">
        <v>1313</v>
      </c>
      <c r="N184" s="80"/>
      <c r="O184" s="62" t="s">
        <v>155</v>
      </c>
      <c r="P184" s="63">
        <v>1000</v>
      </c>
      <c r="Q184" s="64">
        <v>43588</v>
      </c>
      <c r="R184" s="64">
        <v>43619</v>
      </c>
      <c r="S184" s="63">
        <v>1000</v>
      </c>
      <c r="T184" s="75" t="s">
        <v>1438</v>
      </c>
      <c r="U184" s="75"/>
      <c r="V184" s="99"/>
      <c r="W184" s="95"/>
    </row>
    <row r="185" spans="1:23" ht="27" customHeight="1">
      <c r="A185" s="53" t="s">
        <v>532</v>
      </c>
      <c r="B185" s="54" t="s">
        <v>71</v>
      </c>
      <c r="C185" s="54" t="s">
        <v>72</v>
      </c>
      <c r="D185" s="55" t="s">
        <v>533</v>
      </c>
      <c r="E185" s="56" t="s">
        <v>24</v>
      </c>
      <c r="F185" s="57"/>
      <c r="G185" s="58"/>
      <c r="H185" s="110" t="s">
        <v>1339</v>
      </c>
      <c r="I185" s="60"/>
      <c r="J185" s="62" t="s">
        <v>149</v>
      </c>
      <c r="K185" s="61"/>
      <c r="L185" s="58"/>
      <c r="M185" s="110" t="s">
        <v>1339</v>
      </c>
      <c r="N185" s="62"/>
      <c r="O185" s="62" t="s">
        <v>149</v>
      </c>
      <c r="P185" s="63">
        <v>735.24</v>
      </c>
      <c r="Q185" s="64">
        <v>43588</v>
      </c>
      <c r="R185" s="64">
        <v>43589</v>
      </c>
      <c r="S185" s="63">
        <v>735.24</v>
      </c>
      <c r="T185" s="75" t="s">
        <v>1438</v>
      </c>
      <c r="U185" s="75"/>
      <c r="V185" s="110"/>
      <c r="W185" s="95"/>
    </row>
    <row r="186" spans="1:23" ht="27" customHeight="1">
      <c r="A186" s="53" t="s">
        <v>530</v>
      </c>
      <c r="B186" s="54" t="s">
        <v>71</v>
      </c>
      <c r="C186" s="54" t="s">
        <v>72</v>
      </c>
      <c r="D186" s="55" t="s">
        <v>531</v>
      </c>
      <c r="E186" s="56" t="s">
        <v>24</v>
      </c>
      <c r="F186" s="57"/>
      <c r="G186" s="58"/>
      <c r="H186" s="99" t="s">
        <v>1393</v>
      </c>
      <c r="I186" s="60"/>
      <c r="J186" s="62" t="s">
        <v>807</v>
      </c>
      <c r="K186" s="61"/>
      <c r="L186" s="58"/>
      <c r="M186" s="99" t="s">
        <v>1393</v>
      </c>
      <c r="N186" s="62"/>
      <c r="O186" s="62" t="s">
        <v>807</v>
      </c>
      <c r="P186" s="63">
        <v>1200</v>
      </c>
      <c r="Q186" s="64">
        <v>43588</v>
      </c>
      <c r="R186" s="64">
        <v>43975</v>
      </c>
      <c r="S186" s="63">
        <f>100+300+300+300+260</f>
        <v>1260</v>
      </c>
      <c r="T186" s="75" t="s">
        <v>1438</v>
      </c>
      <c r="U186" s="75"/>
      <c r="V186" s="99"/>
      <c r="W186" s="95"/>
    </row>
    <row r="187" spans="1:23" ht="27" customHeight="1">
      <c r="A187" s="53" t="s">
        <v>534</v>
      </c>
      <c r="B187" s="54" t="s">
        <v>71</v>
      </c>
      <c r="C187" s="54" t="s">
        <v>72</v>
      </c>
      <c r="D187" s="55" t="s">
        <v>82</v>
      </c>
      <c r="E187" s="56" t="s">
        <v>27</v>
      </c>
      <c r="F187" s="57"/>
      <c r="G187" s="58"/>
      <c r="H187" s="99" t="s">
        <v>1396</v>
      </c>
      <c r="I187" s="60"/>
      <c r="J187" s="62" t="s">
        <v>86</v>
      </c>
      <c r="K187" s="61"/>
      <c r="L187" s="58"/>
      <c r="M187" s="99" t="s">
        <v>1396</v>
      </c>
      <c r="N187" s="62"/>
      <c r="O187" s="62" t="s">
        <v>86</v>
      </c>
      <c r="P187" s="63">
        <v>23153.65</v>
      </c>
      <c r="Q187" s="64">
        <v>43591</v>
      </c>
      <c r="R187" s="64">
        <v>43591</v>
      </c>
      <c r="S187" s="63">
        <v>23153.65</v>
      </c>
      <c r="T187" s="75" t="s">
        <v>1438</v>
      </c>
      <c r="U187" s="75"/>
      <c r="V187" s="99"/>
      <c r="W187" s="95"/>
    </row>
    <row r="188" spans="1:23" ht="27" customHeight="1">
      <c r="A188" s="53" t="s">
        <v>536</v>
      </c>
      <c r="B188" s="54" t="s">
        <v>71</v>
      </c>
      <c r="C188" s="54" t="s">
        <v>72</v>
      </c>
      <c r="D188" s="55" t="s">
        <v>82</v>
      </c>
      <c r="E188" s="56" t="s">
        <v>27</v>
      </c>
      <c r="F188" s="57"/>
      <c r="G188" s="58"/>
      <c r="H188" s="109" t="s">
        <v>1314</v>
      </c>
      <c r="I188" s="60"/>
      <c r="J188" s="60" t="s">
        <v>81</v>
      </c>
      <c r="K188" s="61"/>
      <c r="L188" s="58"/>
      <c r="M188" s="109" t="s">
        <v>1314</v>
      </c>
      <c r="N188" s="62"/>
      <c r="O188" s="60" t="s">
        <v>81</v>
      </c>
      <c r="P188" s="63">
        <v>6943.39</v>
      </c>
      <c r="Q188" s="64">
        <v>43591</v>
      </c>
      <c r="R188" s="64">
        <v>43599</v>
      </c>
      <c r="S188" s="63">
        <v>6943.39</v>
      </c>
      <c r="T188" s="75" t="s">
        <v>1438</v>
      </c>
      <c r="U188" s="75"/>
      <c r="V188" s="109"/>
      <c r="W188" s="95"/>
    </row>
    <row r="189" spans="1:23" ht="27" customHeight="1">
      <c r="A189" s="53" t="s">
        <v>538</v>
      </c>
      <c r="B189" s="54" t="s">
        <v>71</v>
      </c>
      <c r="C189" s="54" t="s">
        <v>72</v>
      </c>
      <c r="D189" s="55" t="s">
        <v>95</v>
      </c>
      <c r="E189" s="56" t="s">
        <v>24</v>
      </c>
      <c r="F189" s="57"/>
      <c r="G189" s="58"/>
      <c r="H189" s="99" t="s">
        <v>1346</v>
      </c>
      <c r="I189" s="60"/>
      <c r="J189" s="62" t="s">
        <v>96</v>
      </c>
      <c r="K189" s="61"/>
      <c r="L189" s="58"/>
      <c r="M189" s="99" t="s">
        <v>1346</v>
      </c>
      <c r="N189" s="62"/>
      <c r="O189" s="62" t="s">
        <v>96</v>
      </c>
      <c r="P189" s="63">
        <v>399</v>
      </c>
      <c r="Q189" s="64">
        <v>43592</v>
      </c>
      <c r="R189" s="64">
        <v>43600</v>
      </c>
      <c r="S189" s="63">
        <v>399</v>
      </c>
      <c r="T189" s="75" t="s">
        <v>1438</v>
      </c>
      <c r="U189" s="75"/>
      <c r="V189" s="99"/>
      <c r="W189" s="95"/>
    </row>
    <row r="190" spans="1:23" ht="27" customHeight="1">
      <c r="A190" s="53" t="s">
        <v>545</v>
      </c>
      <c r="B190" s="54" t="s">
        <v>71</v>
      </c>
      <c r="C190" s="54" t="s">
        <v>72</v>
      </c>
      <c r="D190" s="55" t="s">
        <v>192</v>
      </c>
      <c r="E190" s="56" t="s">
        <v>24</v>
      </c>
      <c r="F190" s="57"/>
      <c r="G190" s="58"/>
      <c r="H190" s="99" t="s">
        <v>1356</v>
      </c>
      <c r="I190" s="60"/>
      <c r="J190" s="62" t="s">
        <v>193</v>
      </c>
      <c r="K190" s="61"/>
      <c r="L190" s="58"/>
      <c r="M190" s="99" t="s">
        <v>1356</v>
      </c>
      <c r="N190" s="62"/>
      <c r="O190" s="62" t="s">
        <v>193</v>
      </c>
      <c r="P190" s="63">
        <v>652</v>
      </c>
      <c r="Q190" s="64">
        <v>43592</v>
      </c>
      <c r="R190" s="64">
        <v>43600</v>
      </c>
      <c r="S190" s="63">
        <v>652</v>
      </c>
      <c r="T190" s="75" t="s">
        <v>1438</v>
      </c>
      <c r="U190" s="75"/>
      <c r="V190" s="99"/>
      <c r="W190" s="95"/>
    </row>
    <row r="191" spans="1:23" ht="27" customHeight="1">
      <c r="A191" s="53" t="s">
        <v>544</v>
      </c>
      <c r="B191" s="54" t="s">
        <v>71</v>
      </c>
      <c r="C191" s="54" t="s">
        <v>72</v>
      </c>
      <c r="D191" s="55" t="s">
        <v>106</v>
      </c>
      <c r="E191" s="56" t="s">
        <v>24</v>
      </c>
      <c r="F191" s="57"/>
      <c r="G191" s="58"/>
      <c r="H191" s="77" t="s">
        <v>1296</v>
      </c>
      <c r="I191" s="60"/>
      <c r="J191" s="60" t="s">
        <v>137</v>
      </c>
      <c r="K191" s="61"/>
      <c r="L191" s="58"/>
      <c r="M191" s="77" t="s">
        <v>1296</v>
      </c>
      <c r="N191" s="62"/>
      <c r="O191" s="60" t="s">
        <v>137</v>
      </c>
      <c r="P191" s="63">
        <v>480</v>
      </c>
      <c r="Q191" s="64">
        <v>43592</v>
      </c>
      <c r="R191" s="64">
        <v>43600</v>
      </c>
      <c r="S191" s="63">
        <v>480</v>
      </c>
      <c r="T191" s="75" t="s">
        <v>1438</v>
      </c>
      <c r="U191" s="75"/>
      <c r="V191" s="110"/>
      <c r="W191" s="95"/>
    </row>
    <row r="192" spans="1:23" ht="27" customHeight="1">
      <c r="A192" s="53" t="s">
        <v>543</v>
      </c>
      <c r="B192" s="54" t="s">
        <v>71</v>
      </c>
      <c r="C192" s="54" t="s">
        <v>72</v>
      </c>
      <c r="D192" s="55" t="s">
        <v>273</v>
      </c>
      <c r="E192" s="56" t="s">
        <v>24</v>
      </c>
      <c r="F192" s="57"/>
      <c r="G192" s="58"/>
      <c r="H192" s="99" t="s">
        <v>1355</v>
      </c>
      <c r="I192" s="60"/>
      <c r="J192" s="62" t="s">
        <v>165</v>
      </c>
      <c r="K192" s="61"/>
      <c r="L192" s="58"/>
      <c r="M192" s="99" t="s">
        <v>1355</v>
      </c>
      <c r="N192" s="62"/>
      <c r="O192" s="62" t="s">
        <v>165</v>
      </c>
      <c r="P192" s="63">
        <v>109.08</v>
      </c>
      <c r="Q192" s="64">
        <v>43592</v>
      </c>
      <c r="R192" s="64">
        <v>43600</v>
      </c>
      <c r="S192" s="63">
        <v>109.08</v>
      </c>
      <c r="T192" s="75" t="s">
        <v>1438</v>
      </c>
      <c r="U192" s="75"/>
      <c r="V192" s="99"/>
      <c r="W192" s="95"/>
    </row>
    <row r="193" spans="1:23" ht="27" customHeight="1">
      <c r="A193" s="53" t="s">
        <v>539</v>
      </c>
      <c r="B193" s="54" t="s">
        <v>71</v>
      </c>
      <c r="C193" s="54" t="s">
        <v>72</v>
      </c>
      <c r="D193" s="55" t="s">
        <v>573</v>
      </c>
      <c r="E193" s="56" t="s">
        <v>24</v>
      </c>
      <c r="F193" s="57"/>
      <c r="G193" s="58"/>
      <c r="H193" s="99" t="s">
        <v>1391</v>
      </c>
      <c r="I193" s="60"/>
      <c r="J193" s="62" t="s">
        <v>541</v>
      </c>
      <c r="K193" s="61"/>
      <c r="L193" s="58"/>
      <c r="M193" s="99" t="s">
        <v>1391</v>
      </c>
      <c r="N193" s="62"/>
      <c r="O193" s="62" t="s">
        <v>541</v>
      </c>
      <c r="P193" s="63">
        <v>1896.01</v>
      </c>
      <c r="Q193" s="64" t="s">
        <v>542</v>
      </c>
      <c r="R193" s="64">
        <v>43612</v>
      </c>
      <c r="S193" s="63">
        <v>1896.01</v>
      </c>
      <c r="T193" s="75" t="s">
        <v>1438</v>
      </c>
      <c r="U193" s="75"/>
      <c r="V193" s="99"/>
      <c r="W193" s="95"/>
    </row>
    <row r="194" spans="1:23" ht="27" customHeight="1">
      <c r="A194" s="53" t="s">
        <v>802</v>
      </c>
      <c r="B194" s="54" t="s">
        <v>71</v>
      </c>
      <c r="C194" s="54" t="s">
        <v>72</v>
      </c>
      <c r="D194" s="55" t="s">
        <v>92</v>
      </c>
      <c r="E194" s="56" t="s">
        <v>24</v>
      </c>
      <c r="F194" s="57"/>
      <c r="G194" s="58"/>
      <c r="H194" s="110" t="s">
        <v>1376</v>
      </c>
      <c r="I194" s="60"/>
      <c r="J194" s="60" t="s">
        <v>520</v>
      </c>
      <c r="K194" s="61"/>
      <c r="L194" s="58"/>
      <c r="M194" s="110" t="s">
        <v>1376</v>
      </c>
      <c r="N194" s="62"/>
      <c r="O194" s="60" t="s">
        <v>520</v>
      </c>
      <c r="P194" s="63">
        <v>1318.28</v>
      </c>
      <c r="Q194" s="64">
        <v>43593</v>
      </c>
      <c r="R194" s="64">
        <v>43624</v>
      </c>
      <c r="S194" s="63">
        <v>1318.28</v>
      </c>
      <c r="T194" s="75" t="s">
        <v>1438</v>
      </c>
      <c r="U194" s="75"/>
      <c r="V194" s="110"/>
      <c r="W194" s="95"/>
    </row>
    <row r="195" spans="1:23" ht="27" customHeight="1">
      <c r="A195" s="53" t="s">
        <v>549</v>
      </c>
      <c r="B195" s="54" t="s">
        <v>71</v>
      </c>
      <c r="C195" s="54" t="s">
        <v>72</v>
      </c>
      <c r="D195" s="55" t="s">
        <v>557</v>
      </c>
      <c r="E195" s="56" t="s">
        <v>24</v>
      </c>
      <c r="F195" s="57"/>
      <c r="G195" s="58"/>
      <c r="H195" s="110" t="s">
        <v>1353</v>
      </c>
      <c r="I195" s="60"/>
      <c r="J195" s="62" t="s">
        <v>250</v>
      </c>
      <c r="K195" s="61"/>
      <c r="L195" s="58"/>
      <c r="M195" s="110" t="s">
        <v>1353</v>
      </c>
      <c r="N195" s="62"/>
      <c r="O195" s="62" t="s">
        <v>250</v>
      </c>
      <c r="P195" s="63">
        <v>630</v>
      </c>
      <c r="Q195" s="64">
        <v>43594</v>
      </c>
      <c r="R195" s="64">
        <v>43598</v>
      </c>
      <c r="S195" s="63">
        <v>630</v>
      </c>
      <c r="T195" s="75" t="s">
        <v>1438</v>
      </c>
      <c r="U195" s="75"/>
      <c r="V195" s="110"/>
      <c r="W195" s="95"/>
    </row>
    <row r="196" spans="1:23" ht="27" customHeight="1">
      <c r="A196" s="53" t="s">
        <v>550</v>
      </c>
      <c r="B196" s="54" t="s">
        <v>71</v>
      </c>
      <c r="C196" s="54" t="s">
        <v>72</v>
      </c>
      <c r="D196" s="55" t="s">
        <v>551</v>
      </c>
      <c r="E196" s="56" t="s">
        <v>24</v>
      </c>
      <c r="F196" s="57"/>
      <c r="G196" s="58"/>
      <c r="H196" s="99" t="s">
        <v>1368</v>
      </c>
      <c r="I196" s="60"/>
      <c r="J196" s="60" t="s">
        <v>119</v>
      </c>
      <c r="K196" s="61"/>
      <c r="L196" s="58"/>
      <c r="M196" s="99" t="s">
        <v>1368</v>
      </c>
      <c r="N196" s="62"/>
      <c r="O196" s="60" t="s">
        <v>119</v>
      </c>
      <c r="P196" s="63">
        <v>350</v>
      </c>
      <c r="Q196" s="64">
        <v>43594</v>
      </c>
      <c r="R196" s="64">
        <v>43601</v>
      </c>
      <c r="S196" s="63">
        <v>350</v>
      </c>
      <c r="T196" s="75" t="s">
        <v>1438</v>
      </c>
      <c r="U196" s="75"/>
      <c r="V196" s="99"/>
      <c r="W196" s="95"/>
    </row>
    <row r="197" spans="1:23" ht="27" customHeight="1">
      <c r="A197" s="53" t="s">
        <v>552</v>
      </c>
      <c r="B197" s="54" t="s">
        <v>71</v>
      </c>
      <c r="C197" s="54" t="s">
        <v>72</v>
      </c>
      <c r="D197" s="55" t="s">
        <v>330</v>
      </c>
      <c r="E197" s="56" t="s">
        <v>24</v>
      </c>
      <c r="F197" s="57"/>
      <c r="G197" s="58"/>
      <c r="H197" s="110" t="s">
        <v>1339</v>
      </c>
      <c r="I197" s="60"/>
      <c r="J197" s="62" t="s">
        <v>149</v>
      </c>
      <c r="K197" s="61"/>
      <c r="L197" s="58"/>
      <c r="M197" s="110" t="s">
        <v>1339</v>
      </c>
      <c r="N197" s="62"/>
      <c r="O197" s="62" t="s">
        <v>149</v>
      </c>
      <c r="P197" s="63">
        <v>130.06</v>
      </c>
      <c r="Q197" s="64">
        <v>43594</v>
      </c>
      <c r="R197" s="64">
        <v>43594</v>
      </c>
      <c r="S197" s="63">
        <v>130.06</v>
      </c>
      <c r="T197" s="75" t="s">
        <v>1438</v>
      </c>
      <c r="U197" s="75"/>
      <c r="V197" s="110"/>
      <c r="W197" s="95"/>
    </row>
    <row r="198" spans="1:23" ht="27" customHeight="1">
      <c r="A198" s="53" t="s">
        <v>554</v>
      </c>
      <c r="B198" s="54" t="s">
        <v>71</v>
      </c>
      <c r="C198" s="54" t="s">
        <v>72</v>
      </c>
      <c r="D198" s="55" t="s">
        <v>555</v>
      </c>
      <c r="E198" s="56" t="s">
        <v>24</v>
      </c>
      <c r="F198" s="57"/>
      <c r="G198" s="58"/>
      <c r="H198" s="110" t="s">
        <v>1400</v>
      </c>
      <c r="I198" s="60"/>
      <c r="J198" s="62" t="s">
        <v>780</v>
      </c>
      <c r="K198" s="61"/>
      <c r="L198" s="58"/>
      <c r="M198" s="110" t="s">
        <v>1400</v>
      </c>
      <c r="N198" s="62"/>
      <c r="O198" s="62" t="s">
        <v>780</v>
      </c>
      <c r="P198" s="63">
        <v>122.61</v>
      </c>
      <c r="Q198" s="64">
        <v>43598</v>
      </c>
      <c r="R198" s="64">
        <v>43964</v>
      </c>
      <c r="S198" s="63">
        <v>122.61</v>
      </c>
      <c r="T198" s="75" t="s">
        <v>1438</v>
      </c>
      <c r="U198" s="119" t="s">
        <v>1400</v>
      </c>
      <c r="V198" s="99"/>
      <c r="W198" s="95"/>
    </row>
    <row r="199" spans="1:23" ht="27" customHeight="1">
      <c r="A199" s="53" t="s">
        <v>556</v>
      </c>
      <c r="B199" s="54" t="s">
        <v>71</v>
      </c>
      <c r="C199" s="54" t="s">
        <v>72</v>
      </c>
      <c r="D199" s="55" t="s">
        <v>82</v>
      </c>
      <c r="E199" s="56" t="s">
        <v>27</v>
      </c>
      <c r="F199" s="57"/>
      <c r="G199" s="58"/>
      <c r="H199" s="109" t="s">
        <v>1314</v>
      </c>
      <c r="I199" s="60"/>
      <c r="J199" s="60" t="s">
        <v>81</v>
      </c>
      <c r="K199" s="61"/>
      <c r="L199" s="58"/>
      <c r="M199" s="109" t="s">
        <v>1314</v>
      </c>
      <c r="N199" s="62"/>
      <c r="O199" s="60" t="s">
        <v>81</v>
      </c>
      <c r="P199" s="63">
        <v>7009.43</v>
      </c>
      <c r="Q199" s="64">
        <v>43598</v>
      </c>
      <c r="R199" s="64">
        <v>43606</v>
      </c>
      <c r="S199" s="63">
        <v>7009.43</v>
      </c>
      <c r="T199" s="75" t="s">
        <v>1438</v>
      </c>
      <c r="U199" s="75"/>
      <c r="V199" s="109"/>
      <c r="W199" s="95"/>
    </row>
    <row r="200" spans="1:23" ht="27" customHeight="1">
      <c r="A200" s="53" t="s">
        <v>558</v>
      </c>
      <c r="B200" s="54" t="s">
        <v>71</v>
      </c>
      <c r="C200" s="54" t="s">
        <v>72</v>
      </c>
      <c r="D200" s="55" t="s">
        <v>84</v>
      </c>
      <c r="E200" s="56" t="s">
        <v>24</v>
      </c>
      <c r="F200" s="57"/>
      <c r="G200" s="58"/>
      <c r="H200" s="110" t="s">
        <v>1323</v>
      </c>
      <c r="I200" s="60"/>
      <c r="J200" s="62" t="s">
        <v>512</v>
      </c>
      <c r="K200" s="61"/>
      <c r="L200" s="58"/>
      <c r="M200" s="110" t="s">
        <v>1323</v>
      </c>
      <c r="N200" s="62"/>
      <c r="O200" s="62" t="s">
        <v>512</v>
      </c>
      <c r="P200" s="63">
        <v>1044.9</v>
      </c>
      <c r="Q200" s="64">
        <v>43600</v>
      </c>
      <c r="R200" s="64">
        <v>43605</v>
      </c>
      <c r="S200" s="63">
        <v>1044.9</v>
      </c>
      <c r="T200" s="75" t="s">
        <v>1438</v>
      </c>
      <c r="U200" s="75"/>
      <c r="V200" s="110"/>
      <c r="W200" s="95"/>
    </row>
    <row r="201" spans="1:23" ht="27" customHeight="1">
      <c r="A201" s="53" t="s">
        <v>559</v>
      </c>
      <c r="B201" s="54" t="s">
        <v>71</v>
      </c>
      <c r="C201" s="54" t="s">
        <v>72</v>
      </c>
      <c r="D201" s="55" t="s">
        <v>560</v>
      </c>
      <c r="E201" s="56" t="s">
        <v>24</v>
      </c>
      <c r="F201" s="57"/>
      <c r="G201" s="58"/>
      <c r="H201" s="99" t="s">
        <v>1307</v>
      </c>
      <c r="I201" s="60"/>
      <c r="J201" s="62" t="s">
        <v>561</v>
      </c>
      <c r="K201" s="61"/>
      <c r="L201" s="58"/>
      <c r="M201" s="99" t="s">
        <v>1307</v>
      </c>
      <c r="N201" s="62"/>
      <c r="O201" s="62" t="s">
        <v>561</v>
      </c>
      <c r="P201" s="63">
        <v>150</v>
      </c>
      <c r="Q201" s="64">
        <v>43600</v>
      </c>
      <c r="R201" s="64">
        <v>43601</v>
      </c>
      <c r="S201" s="63">
        <v>150</v>
      </c>
      <c r="T201" s="75" t="s">
        <v>1438</v>
      </c>
      <c r="U201" s="75"/>
      <c r="V201" s="99"/>
      <c r="W201" s="95"/>
    </row>
    <row r="202" spans="1:23" ht="27" customHeight="1">
      <c r="A202" s="53" t="s">
        <v>562</v>
      </c>
      <c r="B202" s="54" t="s">
        <v>71</v>
      </c>
      <c r="C202" s="54" t="s">
        <v>72</v>
      </c>
      <c r="D202" s="55" t="s">
        <v>563</v>
      </c>
      <c r="E202" s="56" t="s">
        <v>24</v>
      </c>
      <c r="F202" s="57"/>
      <c r="G202" s="58"/>
      <c r="H202" s="99" t="s">
        <v>1382</v>
      </c>
      <c r="I202" s="60"/>
      <c r="J202" s="62" t="s">
        <v>485</v>
      </c>
      <c r="K202" s="61"/>
      <c r="L202" s="58"/>
      <c r="M202" s="99" t="s">
        <v>1382</v>
      </c>
      <c r="N202" s="62"/>
      <c r="O202" s="62" t="s">
        <v>485</v>
      </c>
      <c r="P202" s="63">
        <v>10287.9</v>
      </c>
      <c r="Q202" s="64">
        <v>43601</v>
      </c>
      <c r="R202" s="64">
        <v>43967</v>
      </c>
      <c r="S202" s="63">
        <f>1039.9+2313+2313+2313+2313</f>
        <v>10291.9</v>
      </c>
      <c r="T202" s="75" t="s">
        <v>1438</v>
      </c>
      <c r="U202" s="75"/>
      <c r="V202" s="99"/>
      <c r="W202" s="95"/>
    </row>
    <row r="203" spans="1:23" ht="27" customHeight="1">
      <c r="A203" s="53" t="s">
        <v>569</v>
      </c>
      <c r="B203" s="54" t="s">
        <v>71</v>
      </c>
      <c r="C203" s="54" t="s">
        <v>72</v>
      </c>
      <c r="D203" s="55" t="s">
        <v>570</v>
      </c>
      <c r="E203" s="56" t="s">
        <v>24</v>
      </c>
      <c r="F203" s="57"/>
      <c r="G203" s="58"/>
      <c r="H203" s="99" t="s">
        <v>1399</v>
      </c>
      <c r="I203" s="60"/>
      <c r="J203" s="62" t="s">
        <v>571</v>
      </c>
      <c r="K203" s="61"/>
      <c r="L203" s="58"/>
      <c r="M203" s="99" t="s">
        <v>1399</v>
      </c>
      <c r="N203" s="62"/>
      <c r="O203" s="62" t="s">
        <v>571</v>
      </c>
      <c r="P203" s="63">
        <v>3670.88</v>
      </c>
      <c r="Q203" s="64">
        <v>43601</v>
      </c>
      <c r="R203" s="64">
        <v>43633</v>
      </c>
      <c r="S203" s="63">
        <v>3670.88</v>
      </c>
      <c r="T203" s="75" t="s">
        <v>1438</v>
      </c>
      <c r="U203" s="75"/>
      <c r="V203" s="99"/>
      <c r="W203" s="95"/>
    </row>
    <row r="204" spans="1:23" ht="27" customHeight="1">
      <c r="A204" s="53" t="s">
        <v>564</v>
      </c>
      <c r="B204" s="54" t="s">
        <v>71</v>
      </c>
      <c r="C204" s="54" t="s">
        <v>72</v>
      </c>
      <c r="D204" s="55" t="s">
        <v>565</v>
      </c>
      <c r="E204" s="56" t="s">
        <v>24</v>
      </c>
      <c r="F204" s="57"/>
      <c r="G204" s="58"/>
      <c r="H204" s="109" t="s">
        <v>1347</v>
      </c>
      <c r="I204" s="60"/>
      <c r="J204" s="60" t="s">
        <v>566</v>
      </c>
      <c r="K204" s="61"/>
      <c r="L204" s="58"/>
      <c r="M204" s="109" t="s">
        <v>1347</v>
      </c>
      <c r="N204" s="62"/>
      <c r="O204" s="60" t="s">
        <v>566</v>
      </c>
      <c r="P204" s="63">
        <v>4300</v>
      </c>
      <c r="Q204" s="64">
        <v>43602</v>
      </c>
      <c r="R204" s="64">
        <v>43633</v>
      </c>
      <c r="S204" s="63">
        <v>4300</v>
      </c>
      <c r="T204" s="75" t="s">
        <v>1438</v>
      </c>
      <c r="U204" s="75"/>
      <c r="V204" s="109"/>
      <c r="W204" s="95"/>
    </row>
    <row r="205" spans="1:23" ht="27" customHeight="1">
      <c r="A205" s="53" t="s">
        <v>567</v>
      </c>
      <c r="B205" s="54" t="s">
        <v>71</v>
      </c>
      <c r="C205" s="54" t="s">
        <v>72</v>
      </c>
      <c r="D205" s="55" t="s">
        <v>568</v>
      </c>
      <c r="E205" s="56" t="s">
        <v>24</v>
      </c>
      <c r="F205" s="57"/>
      <c r="G205" s="58"/>
      <c r="H205" s="99" t="s">
        <v>1382</v>
      </c>
      <c r="I205" s="60"/>
      <c r="J205" s="60" t="s">
        <v>485</v>
      </c>
      <c r="K205" s="61"/>
      <c r="L205" s="58"/>
      <c r="M205" s="99" t="s">
        <v>1382</v>
      </c>
      <c r="N205" s="62"/>
      <c r="O205" s="60" t="s">
        <v>485</v>
      </c>
      <c r="P205" s="63">
        <v>1050</v>
      </c>
      <c r="Q205" s="64">
        <v>43602</v>
      </c>
      <c r="R205" s="64">
        <v>43633</v>
      </c>
      <c r="S205" s="63">
        <v>1050</v>
      </c>
      <c r="T205" s="75" t="s">
        <v>1438</v>
      </c>
      <c r="U205" s="75"/>
      <c r="V205" s="99"/>
      <c r="W205" s="95"/>
    </row>
    <row r="206" spans="1:23" ht="27" customHeight="1">
      <c r="A206" s="53" t="s">
        <v>572</v>
      </c>
      <c r="B206" s="54" t="s">
        <v>71</v>
      </c>
      <c r="C206" s="54" t="s">
        <v>72</v>
      </c>
      <c r="D206" s="55" t="s">
        <v>540</v>
      </c>
      <c r="E206" s="56" t="s">
        <v>24</v>
      </c>
      <c r="F206" s="57"/>
      <c r="G206" s="58"/>
      <c r="H206" s="99" t="s">
        <v>1391</v>
      </c>
      <c r="I206" s="60"/>
      <c r="J206" s="62" t="s">
        <v>541</v>
      </c>
      <c r="K206" s="61"/>
      <c r="L206" s="58"/>
      <c r="M206" s="99" t="s">
        <v>1391</v>
      </c>
      <c r="N206" s="62"/>
      <c r="O206" s="62" t="s">
        <v>541</v>
      </c>
      <c r="P206" s="63">
        <v>3692.84</v>
      </c>
      <c r="Q206" s="64">
        <v>43602</v>
      </c>
      <c r="R206" s="64">
        <v>43606</v>
      </c>
      <c r="S206" s="63">
        <v>3692.84</v>
      </c>
      <c r="T206" s="75" t="s">
        <v>1438</v>
      </c>
      <c r="U206" s="75"/>
      <c r="V206" s="99"/>
      <c r="W206" s="95"/>
    </row>
    <row r="207" spans="1:23" ht="27" customHeight="1">
      <c r="A207" s="53" t="s">
        <v>574</v>
      </c>
      <c r="B207" s="54" t="s">
        <v>71</v>
      </c>
      <c r="C207" s="54" t="s">
        <v>72</v>
      </c>
      <c r="D207" s="55" t="s">
        <v>575</v>
      </c>
      <c r="E207" s="56" t="s">
        <v>24</v>
      </c>
      <c r="F207" s="57"/>
      <c r="G207" s="58"/>
      <c r="H207" s="99" t="s">
        <v>1313</v>
      </c>
      <c r="I207" s="60"/>
      <c r="J207" s="62" t="s">
        <v>155</v>
      </c>
      <c r="K207" s="61"/>
      <c r="L207" s="58"/>
      <c r="M207" s="99" t="s">
        <v>1313</v>
      </c>
      <c r="N207" s="62"/>
      <c r="O207" s="62" t="s">
        <v>155</v>
      </c>
      <c r="P207" s="63">
        <v>7000</v>
      </c>
      <c r="Q207" s="64">
        <v>43605</v>
      </c>
      <c r="R207" s="64">
        <v>43971</v>
      </c>
      <c r="S207" s="63">
        <v>7000</v>
      </c>
      <c r="T207" s="75" t="s">
        <v>1438</v>
      </c>
      <c r="U207" s="75"/>
      <c r="V207" s="99"/>
      <c r="W207" s="95"/>
    </row>
    <row r="208" spans="1:23" ht="27" customHeight="1">
      <c r="A208" s="53" t="s">
        <v>576</v>
      </c>
      <c r="B208" s="54" t="s">
        <v>71</v>
      </c>
      <c r="C208" s="54" t="s">
        <v>72</v>
      </c>
      <c r="D208" s="55" t="s">
        <v>82</v>
      </c>
      <c r="E208" s="56" t="s">
        <v>27</v>
      </c>
      <c r="F208" s="57"/>
      <c r="G208" s="58"/>
      <c r="H208" s="109" t="s">
        <v>1314</v>
      </c>
      <c r="I208" s="60"/>
      <c r="J208" s="60" t="s">
        <v>81</v>
      </c>
      <c r="K208" s="61"/>
      <c r="L208" s="58"/>
      <c r="M208" s="109" t="s">
        <v>1314</v>
      </c>
      <c r="N208" s="62"/>
      <c r="O208" s="60" t="s">
        <v>81</v>
      </c>
      <c r="P208" s="63">
        <v>6923.98</v>
      </c>
      <c r="Q208" s="64">
        <v>43605</v>
      </c>
      <c r="R208" s="64">
        <v>43613</v>
      </c>
      <c r="S208" s="63">
        <v>6923.98</v>
      </c>
      <c r="T208" s="75" t="s">
        <v>1438</v>
      </c>
      <c r="U208" s="75"/>
      <c r="V208" s="109"/>
      <c r="W208" s="95"/>
    </row>
    <row r="209" spans="1:23" ht="27" customHeight="1">
      <c r="A209" s="53" t="s">
        <v>577</v>
      </c>
      <c r="B209" s="54" t="s">
        <v>71</v>
      </c>
      <c r="C209" s="54" t="s">
        <v>72</v>
      </c>
      <c r="D209" s="55" t="s">
        <v>84</v>
      </c>
      <c r="E209" s="56" t="s">
        <v>24</v>
      </c>
      <c r="F209" s="57"/>
      <c r="G209" s="58"/>
      <c r="H209" s="99" t="s">
        <v>1317</v>
      </c>
      <c r="I209" s="60"/>
      <c r="J209" s="62" t="s">
        <v>337</v>
      </c>
      <c r="K209" s="61"/>
      <c r="L209" s="58"/>
      <c r="M209" s="99" t="s">
        <v>1317</v>
      </c>
      <c r="N209" s="62"/>
      <c r="O209" s="62" t="s">
        <v>337</v>
      </c>
      <c r="P209" s="63">
        <v>871.1</v>
      </c>
      <c r="Q209" s="64">
        <v>43606</v>
      </c>
      <c r="R209" s="64">
        <v>43615</v>
      </c>
      <c r="S209" s="63">
        <v>871.1</v>
      </c>
      <c r="T209" s="75" t="s">
        <v>1438</v>
      </c>
      <c r="U209" s="75"/>
      <c r="V209" s="99"/>
      <c r="W209" s="95"/>
    </row>
    <row r="210" spans="1:23" ht="27" customHeight="1">
      <c r="A210" s="53" t="s">
        <v>578</v>
      </c>
      <c r="B210" s="54" t="s">
        <v>71</v>
      </c>
      <c r="C210" s="54" t="s">
        <v>72</v>
      </c>
      <c r="D210" s="55" t="s">
        <v>579</v>
      </c>
      <c r="E210" s="56" t="s">
        <v>24</v>
      </c>
      <c r="F210" s="57"/>
      <c r="G210" s="58"/>
      <c r="H210" s="110" t="s">
        <v>1398</v>
      </c>
      <c r="I210" s="60"/>
      <c r="J210" s="62" t="s">
        <v>580</v>
      </c>
      <c r="K210" s="61"/>
      <c r="L210" s="58"/>
      <c r="M210" s="110" t="s">
        <v>1398</v>
      </c>
      <c r="N210" s="83"/>
      <c r="O210" s="62" t="s">
        <v>580</v>
      </c>
      <c r="P210" s="63">
        <v>375.66</v>
      </c>
      <c r="Q210" s="64">
        <v>43608</v>
      </c>
      <c r="R210" s="64">
        <v>43608</v>
      </c>
      <c r="S210" s="63">
        <v>375.66</v>
      </c>
      <c r="T210" s="75" t="s">
        <v>1438</v>
      </c>
      <c r="U210" s="75"/>
      <c r="V210" s="110"/>
      <c r="W210" s="95"/>
    </row>
    <row r="211" spans="1:23" ht="27" customHeight="1">
      <c r="A211" s="53" t="s">
        <v>581</v>
      </c>
      <c r="B211" s="54" t="s">
        <v>71</v>
      </c>
      <c r="C211" s="54" t="s">
        <v>72</v>
      </c>
      <c r="D211" s="55" t="s">
        <v>113</v>
      </c>
      <c r="E211" s="56" t="s">
        <v>24</v>
      </c>
      <c r="F211" s="57"/>
      <c r="G211" s="58"/>
      <c r="H211" s="99" t="s">
        <v>1413</v>
      </c>
      <c r="I211" s="60"/>
      <c r="J211" s="62" t="s">
        <v>408</v>
      </c>
      <c r="K211" s="61"/>
      <c r="L211" s="58"/>
      <c r="M211" s="99" t="s">
        <v>1413</v>
      </c>
      <c r="N211" s="62"/>
      <c r="O211" s="62" t="s">
        <v>408</v>
      </c>
      <c r="P211" s="63">
        <v>102</v>
      </c>
      <c r="Q211" s="64">
        <v>43608</v>
      </c>
      <c r="R211" s="64">
        <v>43608</v>
      </c>
      <c r="S211" s="63">
        <v>102</v>
      </c>
      <c r="T211" s="75" t="s">
        <v>1438</v>
      </c>
      <c r="U211" s="75"/>
      <c r="V211" s="107"/>
      <c r="W211" s="95"/>
    </row>
    <row r="212" spans="1:23" ht="27" customHeight="1">
      <c r="A212" s="53" t="s">
        <v>582</v>
      </c>
      <c r="B212" s="54" t="s">
        <v>71</v>
      </c>
      <c r="C212" s="54" t="s">
        <v>72</v>
      </c>
      <c r="D212" s="55" t="s">
        <v>184</v>
      </c>
      <c r="E212" s="56" t="s">
        <v>24</v>
      </c>
      <c r="F212" s="57"/>
      <c r="G212" s="58"/>
      <c r="H212" s="110" t="s">
        <v>1322</v>
      </c>
      <c r="I212" s="60"/>
      <c r="J212" s="62" t="s">
        <v>185</v>
      </c>
      <c r="K212" s="61"/>
      <c r="L212" s="58"/>
      <c r="M212" s="110" t="s">
        <v>1322</v>
      </c>
      <c r="N212" s="62"/>
      <c r="O212" s="62" t="s">
        <v>185</v>
      </c>
      <c r="P212" s="63">
        <v>320</v>
      </c>
      <c r="Q212" s="64">
        <v>43609</v>
      </c>
      <c r="R212" s="64">
        <v>43609</v>
      </c>
      <c r="S212" s="63">
        <v>320</v>
      </c>
      <c r="T212" s="75" t="s">
        <v>1438</v>
      </c>
      <c r="U212" s="75"/>
      <c r="V212" s="110"/>
      <c r="W212" s="95"/>
    </row>
    <row r="213" spans="1:23" ht="27" customHeight="1">
      <c r="A213" s="53" t="s">
        <v>584</v>
      </c>
      <c r="B213" s="54" t="s">
        <v>71</v>
      </c>
      <c r="C213" s="54" t="s">
        <v>72</v>
      </c>
      <c r="D213" s="55" t="s">
        <v>77</v>
      </c>
      <c r="E213" s="56" t="s">
        <v>24</v>
      </c>
      <c r="F213" s="57"/>
      <c r="G213" s="58"/>
      <c r="H213" s="110" t="s">
        <v>1304</v>
      </c>
      <c r="I213" s="60"/>
      <c r="J213" s="62" t="s">
        <v>78</v>
      </c>
      <c r="K213" s="61"/>
      <c r="L213" s="58"/>
      <c r="M213" s="110" t="s">
        <v>1304</v>
      </c>
      <c r="N213" s="62"/>
      <c r="O213" s="62" t="s">
        <v>78</v>
      </c>
      <c r="P213" s="63">
        <v>509.56</v>
      </c>
      <c r="Q213" s="64">
        <v>43609</v>
      </c>
      <c r="R213" s="64">
        <v>43609</v>
      </c>
      <c r="S213" s="63">
        <v>509.56</v>
      </c>
      <c r="T213" s="75" t="s">
        <v>1438</v>
      </c>
      <c r="U213" s="75"/>
      <c r="V213" s="110"/>
      <c r="W213" s="95"/>
    </row>
    <row r="214" spans="1:23" ht="27" customHeight="1">
      <c r="A214" s="53" t="s">
        <v>586</v>
      </c>
      <c r="B214" s="54" t="s">
        <v>71</v>
      </c>
      <c r="C214" s="54" t="s">
        <v>72</v>
      </c>
      <c r="D214" s="55" t="s">
        <v>127</v>
      </c>
      <c r="E214" s="56" t="s">
        <v>24</v>
      </c>
      <c r="F214" s="57"/>
      <c r="G214" s="58"/>
      <c r="H214" s="110" t="s">
        <v>1327</v>
      </c>
      <c r="I214" s="60"/>
      <c r="J214" s="62" t="s">
        <v>129</v>
      </c>
      <c r="K214" s="61"/>
      <c r="L214" s="58"/>
      <c r="M214" s="110" t="s">
        <v>1327</v>
      </c>
      <c r="N214" s="62"/>
      <c r="O214" s="62" t="s">
        <v>129</v>
      </c>
      <c r="P214" s="63">
        <v>787.42</v>
      </c>
      <c r="Q214" s="64">
        <v>43609</v>
      </c>
      <c r="R214" s="64">
        <v>43609</v>
      </c>
      <c r="S214" s="63">
        <v>787.42</v>
      </c>
      <c r="T214" s="75" t="s">
        <v>1438</v>
      </c>
      <c r="U214" s="75"/>
      <c r="V214" s="110"/>
      <c r="W214" s="95"/>
    </row>
    <row r="215" spans="1:23" ht="27" customHeight="1">
      <c r="A215" s="53" t="s">
        <v>589</v>
      </c>
      <c r="B215" s="54" t="s">
        <v>71</v>
      </c>
      <c r="C215" s="54" t="s">
        <v>72</v>
      </c>
      <c r="D215" s="55" t="s">
        <v>160</v>
      </c>
      <c r="E215" s="56" t="s">
        <v>24</v>
      </c>
      <c r="F215" s="57"/>
      <c r="G215" s="58"/>
      <c r="H215" s="110" t="s">
        <v>1326</v>
      </c>
      <c r="I215" s="60"/>
      <c r="J215" s="62" t="s">
        <v>224</v>
      </c>
      <c r="K215" s="61"/>
      <c r="L215" s="58"/>
      <c r="M215" s="110" t="s">
        <v>1326</v>
      </c>
      <c r="N215" s="62"/>
      <c r="O215" s="62" t="s">
        <v>224</v>
      </c>
      <c r="P215" s="63">
        <v>2040</v>
      </c>
      <c r="Q215" s="64">
        <v>43609</v>
      </c>
      <c r="R215" s="64">
        <v>43609</v>
      </c>
      <c r="S215" s="63">
        <v>2040</v>
      </c>
      <c r="T215" s="75" t="s">
        <v>1438</v>
      </c>
      <c r="U215" s="75"/>
      <c r="V215" s="110"/>
      <c r="W215" s="95"/>
    </row>
    <row r="216" spans="1:23" ht="27" customHeight="1">
      <c r="A216" s="53" t="s">
        <v>591</v>
      </c>
      <c r="B216" s="54" t="s">
        <v>71</v>
      </c>
      <c r="C216" s="54" t="s">
        <v>72</v>
      </c>
      <c r="D216" s="55" t="s">
        <v>592</v>
      </c>
      <c r="E216" s="56" t="s">
        <v>24</v>
      </c>
      <c r="F216" s="57"/>
      <c r="G216" s="58"/>
      <c r="H216" s="99" t="s">
        <v>1316</v>
      </c>
      <c r="I216" s="60"/>
      <c r="J216" s="62" t="s">
        <v>324</v>
      </c>
      <c r="K216" s="61"/>
      <c r="L216" s="58"/>
      <c r="M216" s="99" t="s">
        <v>1316</v>
      </c>
      <c r="N216" s="62"/>
      <c r="O216" s="62" t="s">
        <v>324</v>
      </c>
      <c r="P216" s="63">
        <v>168.19</v>
      </c>
      <c r="Q216" s="64">
        <v>43609</v>
      </c>
      <c r="R216" s="64">
        <v>43609</v>
      </c>
      <c r="S216" s="63">
        <v>168.19</v>
      </c>
      <c r="T216" s="75" t="s">
        <v>1438</v>
      </c>
      <c r="U216" s="75"/>
      <c r="V216" s="99"/>
      <c r="W216" s="95"/>
    </row>
    <row r="217" spans="1:23" ht="27" customHeight="1">
      <c r="A217" s="53" t="s">
        <v>594</v>
      </c>
      <c r="B217" s="54" t="s">
        <v>71</v>
      </c>
      <c r="C217" s="54" t="s">
        <v>72</v>
      </c>
      <c r="D217" s="55" t="s">
        <v>595</v>
      </c>
      <c r="E217" s="56" t="s">
        <v>24</v>
      </c>
      <c r="F217" s="57"/>
      <c r="G217" s="58"/>
      <c r="H217" s="99" t="s">
        <v>1369</v>
      </c>
      <c r="I217" s="60"/>
      <c r="J217" s="62" t="s">
        <v>596</v>
      </c>
      <c r="K217" s="61"/>
      <c r="L217" s="58"/>
      <c r="M217" s="99" t="s">
        <v>1369</v>
      </c>
      <c r="N217" s="62"/>
      <c r="O217" s="62" t="s">
        <v>596</v>
      </c>
      <c r="P217" s="63">
        <v>130</v>
      </c>
      <c r="Q217" s="64">
        <v>43609</v>
      </c>
      <c r="R217" s="64">
        <v>43609</v>
      </c>
      <c r="S217" s="63">
        <v>130</v>
      </c>
      <c r="T217" s="75" t="s">
        <v>1438</v>
      </c>
      <c r="U217" s="75"/>
      <c r="V217" s="120"/>
      <c r="W217" s="95"/>
    </row>
    <row r="218" spans="1:23" ht="27" customHeight="1">
      <c r="A218" s="53" t="s">
        <v>598</v>
      </c>
      <c r="B218" s="54" t="s">
        <v>71</v>
      </c>
      <c r="C218" s="54" t="s">
        <v>72</v>
      </c>
      <c r="D218" s="55" t="s">
        <v>82</v>
      </c>
      <c r="E218" s="56" t="s">
        <v>27</v>
      </c>
      <c r="F218" s="57"/>
      <c r="G218" s="58"/>
      <c r="H218" s="109" t="s">
        <v>1314</v>
      </c>
      <c r="I218" s="60"/>
      <c r="J218" s="60" t="s">
        <v>81</v>
      </c>
      <c r="K218" s="61"/>
      <c r="L218" s="58"/>
      <c r="M218" s="109" t="s">
        <v>1314</v>
      </c>
      <c r="N218" s="62"/>
      <c r="O218" s="60" t="s">
        <v>81</v>
      </c>
      <c r="P218" s="63">
        <v>6252.98</v>
      </c>
      <c r="Q218" s="64">
        <v>43612</v>
      </c>
      <c r="R218" s="64">
        <v>43620</v>
      </c>
      <c r="S218" s="63">
        <v>6252.98</v>
      </c>
      <c r="T218" s="75" t="s">
        <v>1438</v>
      </c>
      <c r="U218" s="75"/>
      <c r="V218" s="109"/>
      <c r="W218" s="95"/>
    </row>
    <row r="219" spans="1:23" ht="27" customHeight="1">
      <c r="A219" s="53" t="s">
        <v>607</v>
      </c>
      <c r="B219" s="54" t="s">
        <v>71</v>
      </c>
      <c r="C219" s="54" t="s">
        <v>72</v>
      </c>
      <c r="D219" s="55" t="s">
        <v>608</v>
      </c>
      <c r="E219" s="56" t="s">
        <v>24</v>
      </c>
      <c r="F219" s="57"/>
      <c r="G219" s="58"/>
      <c r="H219" s="99" t="s">
        <v>1331</v>
      </c>
      <c r="I219" s="60"/>
      <c r="J219" s="62" t="s">
        <v>104</v>
      </c>
      <c r="K219" s="61"/>
      <c r="L219" s="58"/>
      <c r="M219" s="99" t="s">
        <v>1331</v>
      </c>
      <c r="N219" s="62"/>
      <c r="O219" s="62" t="s">
        <v>104</v>
      </c>
      <c r="P219" s="63">
        <v>1002.31</v>
      </c>
      <c r="Q219" s="64">
        <v>43612</v>
      </c>
      <c r="R219" s="64">
        <v>43620</v>
      </c>
      <c r="S219" s="63">
        <v>1002.31</v>
      </c>
      <c r="T219" s="75" t="s">
        <v>1438</v>
      </c>
      <c r="U219" s="75"/>
      <c r="V219" s="99"/>
      <c r="W219" s="95"/>
    </row>
    <row r="220" spans="1:23" ht="27" customHeight="1">
      <c r="A220" s="53" t="s">
        <v>602</v>
      </c>
      <c r="B220" s="54" t="s">
        <v>71</v>
      </c>
      <c r="C220" s="54" t="s">
        <v>72</v>
      </c>
      <c r="D220" s="55" t="s">
        <v>603</v>
      </c>
      <c r="E220" s="56" t="s">
        <v>24</v>
      </c>
      <c r="F220" s="57"/>
      <c r="G220" s="58"/>
      <c r="H220" s="110" t="s">
        <v>1339</v>
      </c>
      <c r="I220" s="60"/>
      <c r="J220" s="62" t="s">
        <v>149</v>
      </c>
      <c r="K220" s="61"/>
      <c r="L220" s="58"/>
      <c r="M220" s="110" t="s">
        <v>1339</v>
      </c>
      <c r="N220" s="62"/>
      <c r="O220" s="62" t="s">
        <v>149</v>
      </c>
      <c r="P220" s="63">
        <v>3418.72</v>
      </c>
      <c r="Q220" s="64">
        <v>43612</v>
      </c>
      <c r="R220" s="64">
        <v>43614</v>
      </c>
      <c r="S220" s="63">
        <v>3418.72</v>
      </c>
      <c r="T220" s="75" t="s">
        <v>1438</v>
      </c>
      <c r="U220" s="75"/>
      <c r="V220" s="110"/>
      <c r="W220" s="95"/>
    </row>
    <row r="221" spans="1:23" ht="27" customHeight="1">
      <c r="A221" s="53" t="s">
        <v>599</v>
      </c>
      <c r="B221" s="54" t="s">
        <v>71</v>
      </c>
      <c r="C221" s="54" t="s">
        <v>72</v>
      </c>
      <c r="D221" s="55" t="s">
        <v>600</v>
      </c>
      <c r="E221" s="56" t="s">
        <v>24</v>
      </c>
      <c r="F221" s="57"/>
      <c r="G221" s="58"/>
      <c r="H221" s="109" t="s">
        <v>1397</v>
      </c>
      <c r="I221" s="60"/>
      <c r="J221" s="62" t="s">
        <v>601</v>
      </c>
      <c r="K221" s="61"/>
      <c r="L221" s="58"/>
      <c r="M221" s="109" t="s">
        <v>1397</v>
      </c>
      <c r="N221" s="62"/>
      <c r="O221" s="62" t="s">
        <v>601</v>
      </c>
      <c r="P221" s="63">
        <v>3500</v>
      </c>
      <c r="Q221" s="64">
        <v>43612</v>
      </c>
      <c r="R221" s="64">
        <v>43620</v>
      </c>
      <c r="S221" s="63">
        <v>3500</v>
      </c>
      <c r="T221" s="75" t="s">
        <v>1438</v>
      </c>
      <c r="U221" s="75"/>
      <c r="V221" s="109"/>
      <c r="W221" s="95"/>
    </row>
    <row r="222" spans="1:23" ht="27" customHeight="1">
      <c r="A222" s="53" t="s">
        <v>609</v>
      </c>
      <c r="B222" s="54" t="s">
        <v>71</v>
      </c>
      <c r="C222" s="54" t="s">
        <v>72</v>
      </c>
      <c r="D222" s="55" t="s">
        <v>82</v>
      </c>
      <c r="E222" s="56" t="s">
        <v>27</v>
      </c>
      <c r="F222" s="57"/>
      <c r="G222" s="58"/>
      <c r="H222" s="99" t="s">
        <v>1396</v>
      </c>
      <c r="I222" s="60"/>
      <c r="J222" s="62" t="s">
        <v>86</v>
      </c>
      <c r="K222" s="61"/>
      <c r="L222" s="58"/>
      <c r="M222" s="99" t="s">
        <v>1396</v>
      </c>
      <c r="N222" s="62"/>
      <c r="O222" s="62" t="s">
        <v>86</v>
      </c>
      <c r="P222" s="63">
        <v>21816.3</v>
      </c>
      <c r="Q222" s="64">
        <v>43612</v>
      </c>
      <c r="R222" s="64">
        <v>43612</v>
      </c>
      <c r="S222" s="63">
        <v>21816.3</v>
      </c>
      <c r="T222" s="75" t="s">
        <v>1438</v>
      </c>
      <c r="U222" s="75"/>
      <c r="V222" s="99"/>
      <c r="W222" s="95"/>
    </row>
    <row r="223" spans="1:23" ht="27" customHeight="1">
      <c r="A223" s="53" t="s">
        <v>612</v>
      </c>
      <c r="B223" s="54" t="s">
        <v>71</v>
      </c>
      <c r="C223" s="54" t="s">
        <v>72</v>
      </c>
      <c r="D223" s="55" t="s">
        <v>160</v>
      </c>
      <c r="E223" s="56" t="s">
        <v>24</v>
      </c>
      <c r="F223" s="57"/>
      <c r="G223" s="58"/>
      <c r="H223" s="110" t="s">
        <v>1327</v>
      </c>
      <c r="I223" s="60"/>
      <c r="J223" s="62" t="s">
        <v>129</v>
      </c>
      <c r="K223" s="61"/>
      <c r="L223" s="58"/>
      <c r="M223" s="110" t="s">
        <v>1327</v>
      </c>
      <c r="N223" s="62"/>
      <c r="O223" s="62" t="s">
        <v>129</v>
      </c>
      <c r="P223" s="63">
        <v>2053.66</v>
      </c>
      <c r="Q223" s="64">
        <v>43612</v>
      </c>
      <c r="R223" s="64">
        <v>43612</v>
      </c>
      <c r="S223" s="63">
        <v>2053.66</v>
      </c>
      <c r="T223" s="75" t="s">
        <v>1438</v>
      </c>
      <c r="U223" s="75"/>
      <c r="V223" s="110"/>
      <c r="W223" s="95"/>
    </row>
    <row r="224" spans="1:23" ht="27" customHeight="1">
      <c r="A224" s="53" t="s">
        <v>614</v>
      </c>
      <c r="B224" s="54" t="s">
        <v>71</v>
      </c>
      <c r="C224" s="54" t="s">
        <v>72</v>
      </c>
      <c r="D224" s="55" t="s">
        <v>132</v>
      </c>
      <c r="E224" s="56" t="s">
        <v>24</v>
      </c>
      <c r="F224" s="57"/>
      <c r="G224" s="58"/>
      <c r="H224" s="99" t="s">
        <v>1325</v>
      </c>
      <c r="I224" s="60"/>
      <c r="J224" s="62" t="s">
        <v>133</v>
      </c>
      <c r="K224" s="61"/>
      <c r="L224" s="58"/>
      <c r="M224" s="99" t="s">
        <v>1325</v>
      </c>
      <c r="N224" s="62"/>
      <c r="O224" s="62" t="s">
        <v>133</v>
      </c>
      <c r="P224" s="63">
        <v>4924.8</v>
      </c>
      <c r="Q224" s="64">
        <v>43612</v>
      </c>
      <c r="R224" s="64">
        <v>43612</v>
      </c>
      <c r="S224" s="63">
        <v>4924.8</v>
      </c>
      <c r="T224" s="75" t="s">
        <v>1438</v>
      </c>
      <c r="U224" s="75"/>
      <c r="V224" s="99"/>
      <c r="W224" s="95"/>
    </row>
    <row r="225" spans="1:23" ht="27" customHeight="1">
      <c r="A225" s="53" t="s">
        <v>615</v>
      </c>
      <c r="B225" s="54" t="s">
        <v>71</v>
      </c>
      <c r="C225" s="54" t="s">
        <v>72</v>
      </c>
      <c r="D225" s="55" t="s">
        <v>160</v>
      </c>
      <c r="E225" s="56" t="s">
        <v>24</v>
      </c>
      <c r="F225" s="57"/>
      <c r="G225" s="58"/>
      <c r="H225" s="110" t="s">
        <v>1323</v>
      </c>
      <c r="I225" s="60"/>
      <c r="J225" s="62" t="s">
        <v>512</v>
      </c>
      <c r="K225" s="61"/>
      <c r="L225" s="58"/>
      <c r="M225" s="110" t="s">
        <v>1323</v>
      </c>
      <c r="N225" s="62"/>
      <c r="O225" s="62" t="s">
        <v>512</v>
      </c>
      <c r="P225" s="63">
        <v>1948.47</v>
      </c>
      <c r="Q225" s="64">
        <v>43612</v>
      </c>
      <c r="R225" s="64">
        <v>43612</v>
      </c>
      <c r="S225" s="63">
        <v>1948.47</v>
      </c>
      <c r="T225" s="75" t="s">
        <v>1438</v>
      </c>
      <c r="U225" s="75"/>
      <c r="V225" s="110"/>
      <c r="W225" s="95"/>
    </row>
    <row r="226" spans="1:23" ht="27" customHeight="1">
      <c r="A226" s="53" t="s">
        <v>617</v>
      </c>
      <c r="B226" s="54" t="s">
        <v>71</v>
      </c>
      <c r="C226" s="54" t="s">
        <v>72</v>
      </c>
      <c r="D226" s="55" t="s">
        <v>160</v>
      </c>
      <c r="E226" s="56" t="s">
        <v>24</v>
      </c>
      <c r="F226" s="57"/>
      <c r="G226" s="58"/>
      <c r="H226" s="99" t="s">
        <v>1317</v>
      </c>
      <c r="I226" s="60"/>
      <c r="J226" s="62" t="s">
        <v>337</v>
      </c>
      <c r="K226" s="61"/>
      <c r="L226" s="58"/>
      <c r="M226" s="99" t="s">
        <v>1317</v>
      </c>
      <c r="N226" s="62"/>
      <c r="O226" s="62" t="s">
        <v>337</v>
      </c>
      <c r="P226" s="63">
        <v>691.7</v>
      </c>
      <c r="Q226" s="64">
        <v>43613</v>
      </c>
      <c r="R226" s="64">
        <v>43613</v>
      </c>
      <c r="S226" s="63">
        <v>691.7</v>
      </c>
      <c r="T226" s="75" t="s">
        <v>1438</v>
      </c>
      <c r="U226" s="75"/>
      <c r="V226" s="99"/>
      <c r="W226" s="95"/>
    </row>
    <row r="227" spans="1:23" ht="27" customHeight="1">
      <c r="A227" s="53" t="s">
        <v>619</v>
      </c>
      <c r="B227" s="54" t="s">
        <v>71</v>
      </c>
      <c r="C227" s="54" t="s">
        <v>72</v>
      </c>
      <c r="D227" s="55" t="s">
        <v>127</v>
      </c>
      <c r="E227" s="56" t="s">
        <v>24</v>
      </c>
      <c r="F227" s="57"/>
      <c r="G227" s="58"/>
      <c r="H227" s="110" t="s">
        <v>1324</v>
      </c>
      <c r="I227" s="60"/>
      <c r="J227" s="62" t="s">
        <v>163</v>
      </c>
      <c r="K227" s="61"/>
      <c r="L227" s="58"/>
      <c r="M227" s="110" t="s">
        <v>1324</v>
      </c>
      <c r="N227" s="62"/>
      <c r="O227" s="62" t="s">
        <v>163</v>
      </c>
      <c r="P227" s="63">
        <v>1085.16</v>
      </c>
      <c r="Q227" s="64">
        <v>43613</v>
      </c>
      <c r="R227" s="64">
        <v>43613</v>
      </c>
      <c r="S227" s="63">
        <v>1085.16</v>
      </c>
      <c r="T227" s="75" t="s">
        <v>1438</v>
      </c>
      <c r="U227" s="75"/>
      <c r="V227" s="110"/>
      <c r="W227" s="95"/>
    </row>
    <row r="228" spans="1:23" ht="27" customHeight="1">
      <c r="A228" s="53" t="s">
        <v>620</v>
      </c>
      <c r="B228" s="54" t="s">
        <v>71</v>
      </c>
      <c r="C228" s="54" t="s">
        <v>72</v>
      </c>
      <c r="D228" s="55" t="s">
        <v>148</v>
      </c>
      <c r="E228" s="56" t="s">
        <v>24</v>
      </c>
      <c r="F228" s="57"/>
      <c r="G228" s="58"/>
      <c r="H228" s="110" t="s">
        <v>1362</v>
      </c>
      <c r="I228" s="60"/>
      <c r="J228" s="62" t="s">
        <v>354</v>
      </c>
      <c r="K228" s="61"/>
      <c r="L228" s="58"/>
      <c r="M228" s="110" t="s">
        <v>1362</v>
      </c>
      <c r="N228" s="62"/>
      <c r="O228" s="62" t="s">
        <v>354</v>
      </c>
      <c r="P228" s="63">
        <v>151.1</v>
      </c>
      <c r="Q228" s="64">
        <v>43613</v>
      </c>
      <c r="R228" s="64">
        <v>43613</v>
      </c>
      <c r="S228" s="63">
        <v>151.1</v>
      </c>
      <c r="T228" s="75" t="s">
        <v>1438</v>
      </c>
      <c r="U228" s="75"/>
      <c r="V228" s="110"/>
      <c r="W228" s="95"/>
    </row>
    <row r="229" spans="1:23" ht="27" customHeight="1">
      <c r="A229" s="53" t="s">
        <v>622</v>
      </c>
      <c r="B229" s="54" t="s">
        <v>71</v>
      </c>
      <c r="C229" s="54" t="s">
        <v>72</v>
      </c>
      <c r="D229" s="55" t="s">
        <v>317</v>
      </c>
      <c r="E229" s="56" t="s">
        <v>24</v>
      </c>
      <c r="F229" s="57"/>
      <c r="G229" s="58"/>
      <c r="H229" s="99" t="s">
        <v>1338</v>
      </c>
      <c r="I229" s="60"/>
      <c r="J229" s="62" t="s">
        <v>318</v>
      </c>
      <c r="K229" s="61"/>
      <c r="L229" s="58"/>
      <c r="M229" s="99" t="s">
        <v>1338</v>
      </c>
      <c r="N229" s="62"/>
      <c r="O229" s="62" t="s">
        <v>318</v>
      </c>
      <c r="P229" s="63">
        <v>5508.89</v>
      </c>
      <c r="Q229" s="64">
        <v>43613</v>
      </c>
      <c r="R229" s="64">
        <v>43613</v>
      </c>
      <c r="S229" s="63">
        <v>5508.89</v>
      </c>
      <c r="T229" s="75" t="s">
        <v>1438</v>
      </c>
      <c r="U229" s="75"/>
      <c r="V229" s="99"/>
      <c r="W229" s="95"/>
    </row>
    <row r="230" spans="1:23" ht="27" customHeight="1">
      <c r="A230" s="53" t="s">
        <v>625</v>
      </c>
      <c r="B230" s="54" t="s">
        <v>71</v>
      </c>
      <c r="C230" s="54" t="s">
        <v>72</v>
      </c>
      <c r="D230" s="55" t="s">
        <v>127</v>
      </c>
      <c r="E230" s="56" t="s">
        <v>24</v>
      </c>
      <c r="F230" s="57"/>
      <c r="G230" s="58"/>
      <c r="H230" s="110" t="s">
        <v>1323</v>
      </c>
      <c r="I230" s="60"/>
      <c r="J230" s="62" t="s">
        <v>512</v>
      </c>
      <c r="K230" s="61"/>
      <c r="L230" s="58"/>
      <c r="M230" s="110" t="s">
        <v>1323</v>
      </c>
      <c r="N230" s="62"/>
      <c r="O230" s="62" t="s">
        <v>512</v>
      </c>
      <c r="P230" s="63">
        <v>257.25</v>
      </c>
      <c r="Q230" s="64">
        <v>43615</v>
      </c>
      <c r="R230" s="64">
        <v>43615</v>
      </c>
      <c r="S230" s="63">
        <v>257.25</v>
      </c>
      <c r="T230" s="75" t="s">
        <v>1438</v>
      </c>
      <c r="U230" s="75"/>
      <c r="V230" s="110"/>
      <c r="W230" s="95"/>
    </row>
    <row r="231" spans="1:23" ht="27" customHeight="1">
      <c r="A231" s="53" t="s">
        <v>627</v>
      </c>
      <c r="B231" s="54" t="s">
        <v>71</v>
      </c>
      <c r="C231" s="54" t="s">
        <v>72</v>
      </c>
      <c r="D231" s="55" t="s">
        <v>148</v>
      </c>
      <c r="E231" s="56" t="s">
        <v>24</v>
      </c>
      <c r="F231" s="57"/>
      <c r="G231" s="58"/>
      <c r="H231" s="99" t="s">
        <v>1395</v>
      </c>
      <c r="I231" s="60"/>
      <c r="J231" s="62" t="s">
        <v>628</v>
      </c>
      <c r="K231" s="61"/>
      <c r="L231" s="58"/>
      <c r="M231" s="99" t="s">
        <v>1395</v>
      </c>
      <c r="N231" s="62"/>
      <c r="O231" s="62" t="s">
        <v>628</v>
      </c>
      <c r="P231" s="63">
        <v>200</v>
      </c>
      <c r="Q231" s="64">
        <v>43615</v>
      </c>
      <c r="R231" s="64">
        <v>43615</v>
      </c>
      <c r="S231" s="63">
        <v>200</v>
      </c>
      <c r="T231" s="75" t="s">
        <v>1438</v>
      </c>
      <c r="U231" s="75"/>
      <c r="V231" s="120"/>
      <c r="W231" s="95"/>
    </row>
    <row r="232" spans="1:23" ht="27" customHeight="1">
      <c r="A232" s="53" t="s">
        <v>629</v>
      </c>
      <c r="B232" s="54" t="s">
        <v>71</v>
      </c>
      <c r="C232" s="54" t="s">
        <v>72</v>
      </c>
      <c r="D232" s="55" t="s">
        <v>168</v>
      </c>
      <c r="E232" s="56" t="s">
        <v>24</v>
      </c>
      <c r="F232" s="57"/>
      <c r="G232" s="58"/>
      <c r="H232" s="59" t="s">
        <v>1427</v>
      </c>
      <c r="I232" s="60"/>
      <c r="J232" s="62" t="s">
        <v>169</v>
      </c>
      <c r="K232" s="61"/>
      <c r="L232" s="58"/>
      <c r="M232" s="59" t="s">
        <v>1427</v>
      </c>
      <c r="N232" s="62"/>
      <c r="O232" s="62" t="s">
        <v>169</v>
      </c>
      <c r="P232" s="63">
        <v>579.66</v>
      </c>
      <c r="Q232" s="64">
        <v>43615</v>
      </c>
      <c r="R232" s="64">
        <v>43615</v>
      </c>
      <c r="S232" s="63">
        <v>579.66</v>
      </c>
      <c r="T232" s="75" t="s">
        <v>1438</v>
      </c>
      <c r="U232" s="75"/>
      <c r="V232" s="110"/>
      <c r="W232" s="95"/>
    </row>
    <row r="233" spans="1:23" ht="27" customHeight="1">
      <c r="A233" s="53" t="s">
        <v>631</v>
      </c>
      <c r="B233" s="54" t="s">
        <v>71</v>
      </c>
      <c r="C233" s="54" t="s">
        <v>72</v>
      </c>
      <c r="D233" s="55" t="s">
        <v>127</v>
      </c>
      <c r="E233" s="56" t="s">
        <v>24</v>
      </c>
      <c r="F233" s="57"/>
      <c r="G233" s="58"/>
      <c r="H233" s="99" t="s">
        <v>1320</v>
      </c>
      <c r="I233" s="60"/>
      <c r="J233" s="62" t="s">
        <v>128</v>
      </c>
      <c r="K233" s="61"/>
      <c r="L233" s="58"/>
      <c r="M233" s="99" t="s">
        <v>1320</v>
      </c>
      <c r="N233" s="62"/>
      <c r="O233" s="62" t="s">
        <v>128</v>
      </c>
      <c r="P233" s="63">
        <v>1325.36</v>
      </c>
      <c r="Q233" s="64">
        <v>43616</v>
      </c>
      <c r="R233" s="64">
        <v>43616</v>
      </c>
      <c r="S233" s="63">
        <v>1325.36</v>
      </c>
      <c r="T233" s="75" t="s">
        <v>1438</v>
      </c>
      <c r="U233" s="75"/>
      <c r="V233" s="99"/>
      <c r="W233" s="95"/>
    </row>
    <row r="234" spans="1:23" ht="27" customHeight="1">
      <c r="A234" s="53" t="s">
        <v>634</v>
      </c>
      <c r="B234" s="54" t="s">
        <v>71</v>
      </c>
      <c r="C234" s="54" t="s">
        <v>72</v>
      </c>
      <c r="D234" s="55" t="s">
        <v>160</v>
      </c>
      <c r="E234" s="56" t="s">
        <v>24</v>
      </c>
      <c r="F234" s="57"/>
      <c r="G234" s="58"/>
      <c r="H234" s="99" t="s">
        <v>1320</v>
      </c>
      <c r="I234" s="60"/>
      <c r="J234" s="62" t="s">
        <v>128</v>
      </c>
      <c r="K234" s="61"/>
      <c r="L234" s="58"/>
      <c r="M234" s="99" t="s">
        <v>1320</v>
      </c>
      <c r="N234" s="62"/>
      <c r="O234" s="62" t="s">
        <v>128</v>
      </c>
      <c r="P234" s="63">
        <v>4995.34</v>
      </c>
      <c r="Q234" s="64">
        <v>43616</v>
      </c>
      <c r="R234" s="64">
        <v>43616</v>
      </c>
      <c r="S234" s="63">
        <v>4995.34</v>
      </c>
      <c r="T234" s="75" t="s">
        <v>1438</v>
      </c>
      <c r="U234" s="75"/>
      <c r="V234" s="99"/>
      <c r="W234" s="95"/>
    </row>
    <row r="235" spans="1:23" ht="27" customHeight="1">
      <c r="A235" s="53" t="s">
        <v>635</v>
      </c>
      <c r="B235" s="54" t="s">
        <v>71</v>
      </c>
      <c r="C235" s="54" t="s">
        <v>72</v>
      </c>
      <c r="D235" s="55" t="s">
        <v>82</v>
      </c>
      <c r="E235" s="56" t="s">
        <v>27</v>
      </c>
      <c r="F235" s="57"/>
      <c r="G235" s="58"/>
      <c r="H235" s="109" t="s">
        <v>1314</v>
      </c>
      <c r="I235" s="60"/>
      <c r="J235" s="60" t="s">
        <v>81</v>
      </c>
      <c r="K235" s="61"/>
      <c r="L235" s="58"/>
      <c r="M235" s="109" t="s">
        <v>1314</v>
      </c>
      <c r="N235" s="62"/>
      <c r="O235" s="60" t="s">
        <v>81</v>
      </c>
      <c r="P235" s="63">
        <v>6491.4</v>
      </c>
      <c r="Q235" s="64">
        <v>43619</v>
      </c>
      <c r="R235" s="64">
        <v>43627</v>
      </c>
      <c r="S235" s="63">
        <v>6491.4</v>
      </c>
      <c r="T235" s="75" t="s">
        <v>1438</v>
      </c>
      <c r="U235" s="75"/>
      <c r="V235" s="109"/>
      <c r="W235" s="95"/>
    </row>
    <row r="236" spans="1:23" ht="27" customHeight="1">
      <c r="A236" s="53" t="s">
        <v>637</v>
      </c>
      <c r="B236" s="54" t="s">
        <v>71</v>
      </c>
      <c r="C236" s="54" t="s">
        <v>72</v>
      </c>
      <c r="D236" s="55" t="s">
        <v>638</v>
      </c>
      <c r="E236" s="56" t="s">
        <v>24</v>
      </c>
      <c r="F236" s="57"/>
      <c r="G236" s="58"/>
      <c r="H236" s="110" t="s">
        <v>1339</v>
      </c>
      <c r="I236" s="60"/>
      <c r="J236" s="62" t="s">
        <v>149</v>
      </c>
      <c r="K236" s="61"/>
      <c r="L236" s="58"/>
      <c r="M236" s="110" t="s">
        <v>1339</v>
      </c>
      <c r="N236" s="62"/>
      <c r="O236" s="62" t="s">
        <v>149</v>
      </c>
      <c r="P236" s="63">
        <v>255.2</v>
      </c>
      <c r="Q236" s="64">
        <v>43622</v>
      </c>
      <c r="R236" s="64">
        <v>43622</v>
      </c>
      <c r="S236" s="63">
        <v>255.2</v>
      </c>
      <c r="T236" s="75" t="s">
        <v>1438</v>
      </c>
      <c r="U236" s="75"/>
      <c r="V236" s="110"/>
      <c r="W236" s="95"/>
    </row>
    <row r="237" spans="1:23" ht="27" customHeight="1">
      <c r="A237" s="53" t="s">
        <v>639</v>
      </c>
      <c r="B237" s="54" t="s">
        <v>71</v>
      </c>
      <c r="C237" s="54" t="s">
        <v>72</v>
      </c>
      <c r="D237" s="55" t="s">
        <v>643</v>
      </c>
      <c r="E237" s="56" t="s">
        <v>24</v>
      </c>
      <c r="F237" s="57"/>
      <c r="G237" s="58"/>
      <c r="H237" s="99" t="s">
        <v>1394</v>
      </c>
      <c r="I237" s="60"/>
      <c r="J237" s="60" t="s">
        <v>640</v>
      </c>
      <c r="K237" s="61"/>
      <c r="L237" s="58"/>
      <c r="M237" s="99" t="s">
        <v>1394</v>
      </c>
      <c r="N237" s="62"/>
      <c r="O237" s="60" t="s">
        <v>640</v>
      </c>
      <c r="P237" s="63">
        <v>238</v>
      </c>
      <c r="Q237" s="64">
        <v>43626</v>
      </c>
      <c r="R237" s="64">
        <v>43629</v>
      </c>
      <c r="S237" s="63">
        <v>238</v>
      </c>
      <c r="T237" s="75" t="s">
        <v>1438</v>
      </c>
      <c r="U237" s="75"/>
      <c r="V237" s="99"/>
      <c r="W237" s="95"/>
    </row>
    <row r="238" spans="1:23" ht="27" customHeight="1">
      <c r="A238" s="53" t="s">
        <v>641</v>
      </c>
      <c r="B238" s="54" t="s">
        <v>71</v>
      </c>
      <c r="C238" s="54" t="s">
        <v>72</v>
      </c>
      <c r="D238" s="55" t="s">
        <v>644</v>
      </c>
      <c r="E238" s="56" t="s">
        <v>24</v>
      </c>
      <c r="F238" s="57"/>
      <c r="G238" s="58"/>
      <c r="H238" s="99" t="s">
        <v>1393</v>
      </c>
      <c r="I238" s="60"/>
      <c r="J238" s="60" t="s">
        <v>642</v>
      </c>
      <c r="K238" s="61"/>
      <c r="L238" s="58"/>
      <c r="M238" s="99" t="s">
        <v>1393</v>
      </c>
      <c r="N238" s="62"/>
      <c r="O238" s="60" t="s">
        <v>642</v>
      </c>
      <c r="P238" s="63">
        <v>550</v>
      </c>
      <c r="Q238" s="64">
        <v>43626</v>
      </c>
      <c r="R238" s="64">
        <v>43643</v>
      </c>
      <c r="S238" s="63">
        <v>550</v>
      </c>
      <c r="T238" s="75" t="s">
        <v>1438</v>
      </c>
      <c r="U238" s="75"/>
      <c r="V238" s="99"/>
      <c r="W238" s="95"/>
    </row>
    <row r="239" spans="1:23" ht="27" customHeight="1">
      <c r="A239" s="53" t="s">
        <v>645</v>
      </c>
      <c r="B239" s="54" t="s">
        <v>71</v>
      </c>
      <c r="C239" s="54" t="s">
        <v>72</v>
      </c>
      <c r="D239" s="55" t="s">
        <v>82</v>
      </c>
      <c r="E239" s="56" t="s">
        <v>27</v>
      </c>
      <c r="F239" s="57"/>
      <c r="G239" s="58"/>
      <c r="H239" s="109" t="s">
        <v>1314</v>
      </c>
      <c r="I239" s="60"/>
      <c r="J239" s="60" t="s">
        <v>81</v>
      </c>
      <c r="K239" s="61"/>
      <c r="L239" s="58"/>
      <c r="M239" s="109" t="s">
        <v>1314</v>
      </c>
      <c r="N239" s="62"/>
      <c r="O239" s="60" t="s">
        <v>81</v>
      </c>
      <c r="P239" s="63">
        <v>7597.13</v>
      </c>
      <c r="Q239" s="64">
        <v>43626</v>
      </c>
      <c r="R239" s="64">
        <v>43634</v>
      </c>
      <c r="S239" s="63">
        <v>7597.13</v>
      </c>
      <c r="T239" s="75" t="s">
        <v>1438</v>
      </c>
      <c r="U239" s="75"/>
      <c r="V239" s="109"/>
      <c r="W239" s="95"/>
    </row>
    <row r="240" spans="1:23" ht="27" customHeight="1">
      <c r="A240" s="53" t="s">
        <v>646</v>
      </c>
      <c r="B240" s="54" t="s">
        <v>71</v>
      </c>
      <c r="C240" s="54" t="s">
        <v>72</v>
      </c>
      <c r="D240" s="55" t="s">
        <v>160</v>
      </c>
      <c r="E240" s="56" t="s">
        <v>24</v>
      </c>
      <c r="F240" s="57"/>
      <c r="G240" s="58"/>
      <c r="H240" s="107" t="s">
        <v>1375</v>
      </c>
      <c r="I240" s="60"/>
      <c r="J240" s="62" t="s">
        <v>647</v>
      </c>
      <c r="K240" s="61"/>
      <c r="L240" s="58"/>
      <c r="M240" s="107" t="s">
        <v>1375</v>
      </c>
      <c r="N240" s="62"/>
      <c r="O240" s="62" t="s">
        <v>647</v>
      </c>
      <c r="P240" s="63">
        <v>432</v>
      </c>
      <c r="Q240" s="64">
        <v>43628</v>
      </c>
      <c r="R240" s="64">
        <v>43628</v>
      </c>
      <c r="S240" s="63">
        <v>432</v>
      </c>
      <c r="T240" s="75" t="s">
        <v>1438</v>
      </c>
      <c r="U240" s="75"/>
      <c r="V240" s="107"/>
      <c r="W240" s="95"/>
    </row>
    <row r="241" spans="1:23" ht="27" customHeight="1">
      <c r="A241" s="53" t="s">
        <v>648</v>
      </c>
      <c r="B241" s="54" t="s">
        <v>71</v>
      </c>
      <c r="C241" s="54" t="s">
        <v>72</v>
      </c>
      <c r="D241" s="55" t="s">
        <v>84</v>
      </c>
      <c r="E241" s="56" t="s">
        <v>24</v>
      </c>
      <c r="F241" s="57"/>
      <c r="G241" s="58"/>
      <c r="H241" s="110" t="s">
        <v>1306</v>
      </c>
      <c r="I241" s="60"/>
      <c r="J241" s="62" t="s">
        <v>307</v>
      </c>
      <c r="K241" s="61"/>
      <c r="L241" s="58"/>
      <c r="M241" s="110" t="s">
        <v>1306</v>
      </c>
      <c r="N241" s="62"/>
      <c r="O241" s="62" t="s">
        <v>307</v>
      </c>
      <c r="P241" s="63">
        <v>2175.19</v>
      </c>
      <c r="Q241" s="64">
        <v>43630</v>
      </c>
      <c r="R241" s="64">
        <v>43636</v>
      </c>
      <c r="S241" s="63">
        <v>2174.74</v>
      </c>
      <c r="T241" s="75" t="s">
        <v>1438</v>
      </c>
      <c r="U241" s="75"/>
      <c r="V241" s="110"/>
      <c r="W241" s="95"/>
    </row>
    <row r="242" spans="1:23" ht="27" customHeight="1">
      <c r="A242" s="53" t="s">
        <v>649</v>
      </c>
      <c r="B242" s="54" t="s">
        <v>71</v>
      </c>
      <c r="C242" s="54" t="s">
        <v>72</v>
      </c>
      <c r="D242" s="55" t="s">
        <v>650</v>
      </c>
      <c r="E242" s="56" t="s">
        <v>24</v>
      </c>
      <c r="F242" s="57"/>
      <c r="G242" s="58"/>
      <c r="H242" s="99" t="s">
        <v>1317</v>
      </c>
      <c r="I242" s="60"/>
      <c r="J242" s="62" t="s">
        <v>337</v>
      </c>
      <c r="K242" s="61"/>
      <c r="L242" s="58"/>
      <c r="M242" s="99" t="s">
        <v>1317</v>
      </c>
      <c r="N242" s="62"/>
      <c r="O242" s="62" t="s">
        <v>337</v>
      </c>
      <c r="P242" s="63">
        <v>145.62</v>
      </c>
      <c r="Q242" s="64">
        <v>43630</v>
      </c>
      <c r="R242" s="64">
        <v>43636</v>
      </c>
      <c r="S242" s="63">
        <v>145.62</v>
      </c>
      <c r="T242" s="75" t="s">
        <v>1438</v>
      </c>
      <c r="U242" s="75"/>
      <c r="V242" s="99"/>
      <c r="W242" s="95"/>
    </row>
    <row r="243" spans="1:23" ht="27" customHeight="1">
      <c r="A243" s="53" t="s">
        <v>651</v>
      </c>
      <c r="B243" s="54" t="s">
        <v>71</v>
      </c>
      <c r="C243" s="54" t="s">
        <v>72</v>
      </c>
      <c r="D243" s="55" t="s">
        <v>192</v>
      </c>
      <c r="E243" s="56" t="s">
        <v>24</v>
      </c>
      <c r="F243" s="57"/>
      <c r="G243" s="58"/>
      <c r="H243" s="99" t="s">
        <v>1356</v>
      </c>
      <c r="I243" s="60"/>
      <c r="J243" s="62" t="s">
        <v>193</v>
      </c>
      <c r="K243" s="61"/>
      <c r="L243" s="58"/>
      <c r="M243" s="99" t="s">
        <v>1356</v>
      </c>
      <c r="N243" s="62"/>
      <c r="O243" s="62" t="s">
        <v>193</v>
      </c>
      <c r="P243" s="63">
        <v>326</v>
      </c>
      <c r="Q243" s="64">
        <v>43630</v>
      </c>
      <c r="R243" s="64">
        <v>43637</v>
      </c>
      <c r="S243" s="63">
        <v>326</v>
      </c>
      <c r="T243" s="75" t="s">
        <v>1438</v>
      </c>
      <c r="U243" s="75"/>
      <c r="V243" s="99"/>
      <c r="W243" s="95"/>
    </row>
    <row r="244" spans="1:23" ht="27" customHeight="1">
      <c r="A244" s="53" t="s">
        <v>652</v>
      </c>
      <c r="B244" s="54" t="s">
        <v>71</v>
      </c>
      <c r="C244" s="54" t="s">
        <v>72</v>
      </c>
      <c r="D244" s="55" t="s">
        <v>106</v>
      </c>
      <c r="E244" s="56" t="s">
        <v>24</v>
      </c>
      <c r="F244" s="57"/>
      <c r="G244" s="58"/>
      <c r="H244" s="77" t="s">
        <v>1296</v>
      </c>
      <c r="I244" s="60"/>
      <c r="J244" s="60" t="s">
        <v>137</v>
      </c>
      <c r="K244" s="61"/>
      <c r="L244" s="58"/>
      <c r="M244" s="77" t="s">
        <v>1296</v>
      </c>
      <c r="N244" s="62"/>
      <c r="O244" s="60" t="s">
        <v>137</v>
      </c>
      <c r="P244" s="63">
        <v>480</v>
      </c>
      <c r="Q244" s="64">
        <v>43630</v>
      </c>
      <c r="R244" s="64">
        <v>43637</v>
      </c>
      <c r="S244" s="63">
        <v>480</v>
      </c>
      <c r="T244" s="75" t="s">
        <v>1438</v>
      </c>
      <c r="U244" s="75"/>
      <c r="V244" s="110"/>
      <c r="W244" s="95"/>
    </row>
    <row r="245" spans="1:23" ht="27" customHeight="1">
      <c r="A245" s="53" t="s">
        <v>739</v>
      </c>
      <c r="B245" s="54" t="s">
        <v>71</v>
      </c>
      <c r="C245" s="54" t="s">
        <v>72</v>
      </c>
      <c r="D245" s="55" t="s">
        <v>740</v>
      </c>
      <c r="E245" s="56" t="s">
        <v>24</v>
      </c>
      <c r="F245" s="57"/>
      <c r="G245" s="58"/>
      <c r="H245" s="110" t="s">
        <v>1386</v>
      </c>
      <c r="I245" s="60"/>
      <c r="J245" s="62" t="s">
        <v>345</v>
      </c>
      <c r="K245" s="61"/>
      <c r="L245" s="58"/>
      <c r="M245" s="110" t="s">
        <v>1386</v>
      </c>
      <c r="N245" s="83"/>
      <c r="O245" s="62" t="s">
        <v>345</v>
      </c>
      <c r="P245" s="63">
        <f>792.1+938</f>
        <v>1730.1</v>
      </c>
      <c r="Q245" s="64">
        <v>43630</v>
      </c>
      <c r="R245" s="64">
        <v>43994</v>
      </c>
      <c r="S245" s="63">
        <f>792.1+938</f>
        <v>1730.1</v>
      </c>
      <c r="T245" s="75" t="s">
        <v>1438</v>
      </c>
      <c r="U245" s="75"/>
      <c r="V245" s="110"/>
      <c r="W245" s="95"/>
    </row>
    <row r="246" spans="1:23" ht="27" customHeight="1">
      <c r="A246" s="53" t="s">
        <v>653</v>
      </c>
      <c r="B246" s="54" t="s">
        <v>71</v>
      </c>
      <c r="C246" s="54" t="s">
        <v>72</v>
      </c>
      <c r="D246" s="55" t="s">
        <v>92</v>
      </c>
      <c r="E246" s="56" t="s">
        <v>24</v>
      </c>
      <c r="F246" s="57"/>
      <c r="G246" s="58"/>
      <c r="H246" s="107" t="s">
        <v>1392</v>
      </c>
      <c r="I246" s="60"/>
      <c r="J246" s="62" t="s">
        <v>765</v>
      </c>
      <c r="K246" s="61"/>
      <c r="L246" s="58"/>
      <c r="M246" s="107" t="s">
        <v>1392</v>
      </c>
      <c r="N246" s="62"/>
      <c r="O246" s="62" t="s">
        <v>765</v>
      </c>
      <c r="P246" s="63">
        <v>2000</v>
      </c>
      <c r="Q246" s="64">
        <v>43633</v>
      </c>
      <c r="R246" s="64">
        <v>43999</v>
      </c>
      <c r="S246" s="63">
        <v>2000</v>
      </c>
      <c r="T246" s="75" t="s">
        <v>1438</v>
      </c>
      <c r="U246" s="75"/>
      <c r="V246" s="107"/>
      <c r="W246" s="95"/>
    </row>
    <row r="247" spans="1:23" ht="27" customHeight="1">
      <c r="A247" s="53" t="s">
        <v>662</v>
      </c>
      <c r="B247" s="54" t="s">
        <v>71</v>
      </c>
      <c r="C247" s="54" t="s">
        <v>72</v>
      </c>
      <c r="D247" s="55" t="s">
        <v>663</v>
      </c>
      <c r="E247" s="56" t="s">
        <v>24</v>
      </c>
      <c r="F247" s="57"/>
      <c r="G247" s="58"/>
      <c r="H247" s="99" t="s">
        <v>1391</v>
      </c>
      <c r="I247" s="60"/>
      <c r="J247" s="60" t="s">
        <v>541</v>
      </c>
      <c r="K247" s="61"/>
      <c r="L247" s="58"/>
      <c r="M247" s="99" t="s">
        <v>1391</v>
      </c>
      <c r="N247" s="62"/>
      <c r="O247" s="60" t="s">
        <v>541</v>
      </c>
      <c r="P247" s="63">
        <v>250</v>
      </c>
      <c r="Q247" s="64">
        <v>43633</v>
      </c>
      <c r="R247" s="64">
        <v>43635</v>
      </c>
      <c r="S247" s="63">
        <v>250</v>
      </c>
      <c r="T247" s="75" t="s">
        <v>1438</v>
      </c>
      <c r="U247" s="75"/>
      <c r="V247" s="99"/>
      <c r="W247" s="95"/>
    </row>
    <row r="248" spans="1:23" ht="27" customHeight="1">
      <c r="A248" s="53" t="s">
        <v>659</v>
      </c>
      <c r="B248" s="54" t="s">
        <v>71</v>
      </c>
      <c r="C248" s="54" t="s">
        <v>72</v>
      </c>
      <c r="D248" s="55" t="s">
        <v>660</v>
      </c>
      <c r="E248" s="56" t="s">
        <v>24</v>
      </c>
      <c r="F248" s="57"/>
      <c r="G248" s="58"/>
      <c r="H248" s="99" t="s">
        <v>1390</v>
      </c>
      <c r="I248" s="60"/>
      <c r="J248" s="62" t="s">
        <v>661</v>
      </c>
      <c r="K248" s="61"/>
      <c r="L248" s="58"/>
      <c r="M248" s="99" t="s">
        <v>1390</v>
      </c>
      <c r="N248" s="62"/>
      <c r="O248" s="62" t="s">
        <v>661</v>
      </c>
      <c r="P248" s="63">
        <v>9300</v>
      </c>
      <c r="Q248" s="64">
        <v>43633</v>
      </c>
      <c r="R248" s="64">
        <v>43636</v>
      </c>
      <c r="S248" s="63">
        <v>9300</v>
      </c>
      <c r="T248" s="75" t="s">
        <v>1438</v>
      </c>
      <c r="U248" s="75"/>
      <c r="V248" s="120"/>
      <c r="W248" s="95"/>
    </row>
    <row r="249" spans="1:23" ht="27" customHeight="1">
      <c r="A249" s="53" t="s">
        <v>658</v>
      </c>
      <c r="B249" s="54" t="s">
        <v>71</v>
      </c>
      <c r="C249" s="54" t="s">
        <v>72</v>
      </c>
      <c r="D249" s="55" t="s">
        <v>82</v>
      </c>
      <c r="E249" s="56" t="s">
        <v>27</v>
      </c>
      <c r="F249" s="57"/>
      <c r="G249" s="58"/>
      <c r="H249" s="109" t="s">
        <v>1314</v>
      </c>
      <c r="I249" s="60"/>
      <c r="J249" s="60" t="s">
        <v>81</v>
      </c>
      <c r="K249" s="61"/>
      <c r="L249" s="58"/>
      <c r="M249" s="109" t="s">
        <v>1314</v>
      </c>
      <c r="N249" s="62"/>
      <c r="O249" s="60" t="s">
        <v>81</v>
      </c>
      <c r="P249" s="63">
        <v>6559.1</v>
      </c>
      <c r="Q249" s="64">
        <v>43634</v>
      </c>
      <c r="R249" s="64">
        <v>43641</v>
      </c>
      <c r="S249" s="63">
        <v>6559.1</v>
      </c>
      <c r="T249" s="75" t="s">
        <v>1438</v>
      </c>
      <c r="U249" s="75"/>
      <c r="V249" s="109"/>
      <c r="W249" s="95"/>
    </row>
    <row r="250" spans="1:23" ht="27" customHeight="1">
      <c r="A250" s="53" t="s">
        <v>656</v>
      </c>
      <c r="B250" s="54" t="s">
        <v>71</v>
      </c>
      <c r="C250" s="54" t="s">
        <v>72</v>
      </c>
      <c r="D250" s="55" t="s">
        <v>95</v>
      </c>
      <c r="E250" s="56" t="s">
        <v>24</v>
      </c>
      <c r="F250" s="57"/>
      <c r="G250" s="58"/>
      <c r="H250" s="99" t="s">
        <v>1346</v>
      </c>
      <c r="I250" s="60"/>
      <c r="J250" s="62" t="s">
        <v>96</v>
      </c>
      <c r="K250" s="61"/>
      <c r="L250" s="58"/>
      <c r="M250" s="99" t="s">
        <v>1346</v>
      </c>
      <c r="N250" s="62"/>
      <c r="O250" s="62" t="s">
        <v>96</v>
      </c>
      <c r="P250" s="63">
        <v>614.65</v>
      </c>
      <c r="Q250" s="64">
        <v>43634</v>
      </c>
      <c r="R250" s="64">
        <v>43634</v>
      </c>
      <c r="S250" s="63">
        <v>614.65</v>
      </c>
      <c r="T250" s="75" t="s">
        <v>1438</v>
      </c>
      <c r="U250" s="75"/>
      <c r="V250" s="99"/>
      <c r="W250" s="95"/>
    </row>
    <row r="251" spans="1:23" ht="27" customHeight="1">
      <c r="A251" s="53" t="s">
        <v>664</v>
      </c>
      <c r="B251" s="54" t="s">
        <v>71</v>
      </c>
      <c r="C251" s="54" t="s">
        <v>72</v>
      </c>
      <c r="D251" s="55" t="s">
        <v>665</v>
      </c>
      <c r="E251" s="56" t="s">
        <v>24</v>
      </c>
      <c r="F251" s="57"/>
      <c r="G251" s="58"/>
      <c r="H251" s="99" t="s">
        <v>1368</v>
      </c>
      <c r="I251" s="60"/>
      <c r="J251" s="60" t="s">
        <v>119</v>
      </c>
      <c r="K251" s="61"/>
      <c r="L251" s="58"/>
      <c r="M251" s="99" t="s">
        <v>1368</v>
      </c>
      <c r="N251" s="62"/>
      <c r="O251" s="60" t="s">
        <v>119</v>
      </c>
      <c r="P251" s="63">
        <v>285</v>
      </c>
      <c r="Q251" s="64">
        <v>43634</v>
      </c>
      <c r="R251" s="64">
        <v>43634</v>
      </c>
      <c r="S251" s="91"/>
      <c r="T251" s="75"/>
      <c r="U251" s="75"/>
      <c r="V251" s="99"/>
      <c r="W251" s="95"/>
    </row>
    <row r="252" spans="1:23" ht="27" customHeight="1">
      <c r="A252" s="53" t="s">
        <v>666</v>
      </c>
      <c r="B252" s="54" t="s">
        <v>71</v>
      </c>
      <c r="C252" s="54" t="s">
        <v>72</v>
      </c>
      <c r="D252" s="55" t="s">
        <v>226</v>
      </c>
      <c r="E252" s="56" t="s">
        <v>24</v>
      </c>
      <c r="F252" s="57"/>
      <c r="G252" s="58"/>
      <c r="H252" s="99" t="s">
        <v>1355</v>
      </c>
      <c r="I252" s="60"/>
      <c r="J252" s="60" t="s">
        <v>165</v>
      </c>
      <c r="K252" s="61"/>
      <c r="L252" s="58"/>
      <c r="M252" s="99" t="s">
        <v>1355</v>
      </c>
      <c r="N252" s="62"/>
      <c r="O252" s="60" t="s">
        <v>165</v>
      </c>
      <c r="P252" s="63">
        <v>210.16</v>
      </c>
      <c r="Q252" s="64">
        <v>43634</v>
      </c>
      <c r="R252" s="64">
        <v>43636</v>
      </c>
      <c r="S252" s="63">
        <v>210.16</v>
      </c>
      <c r="T252" s="75" t="s">
        <v>1438</v>
      </c>
      <c r="U252" s="75"/>
      <c r="V252" s="99"/>
      <c r="W252" s="95"/>
    </row>
    <row r="253" spans="1:23" ht="27" customHeight="1">
      <c r="A253" s="53" t="s">
        <v>667</v>
      </c>
      <c r="B253" s="54" t="s">
        <v>71</v>
      </c>
      <c r="C253" s="54" t="s">
        <v>72</v>
      </c>
      <c r="D253" s="55" t="s">
        <v>668</v>
      </c>
      <c r="E253" s="56" t="s">
        <v>24</v>
      </c>
      <c r="F253" s="57"/>
      <c r="G253" s="58"/>
      <c r="H253" s="99" t="s">
        <v>1328</v>
      </c>
      <c r="I253" s="60"/>
      <c r="J253" s="60" t="s">
        <v>669</v>
      </c>
      <c r="K253" s="61"/>
      <c r="L253" s="58"/>
      <c r="M253" s="99" t="s">
        <v>1328</v>
      </c>
      <c r="N253" s="60"/>
      <c r="O253" s="60" t="s">
        <v>669</v>
      </c>
      <c r="P253" s="63">
        <v>3500</v>
      </c>
      <c r="Q253" s="64">
        <v>43634</v>
      </c>
      <c r="R253" s="64">
        <v>43664</v>
      </c>
      <c r="S253" s="63">
        <v>3500</v>
      </c>
      <c r="T253" s="75" t="s">
        <v>1438</v>
      </c>
      <c r="U253" s="75"/>
      <c r="V253" s="99"/>
      <c r="W253" s="95"/>
    </row>
    <row r="254" spans="1:23" ht="27" customHeight="1">
      <c r="A254" s="53" t="s">
        <v>670</v>
      </c>
      <c r="B254" s="54" t="s">
        <v>71</v>
      </c>
      <c r="C254" s="54" t="s">
        <v>72</v>
      </c>
      <c r="D254" s="55" t="s">
        <v>671</v>
      </c>
      <c r="E254" s="56" t="s">
        <v>24</v>
      </c>
      <c r="F254" s="57"/>
      <c r="G254" s="58"/>
      <c r="H254" s="110" t="s">
        <v>1353</v>
      </c>
      <c r="I254" s="60"/>
      <c r="J254" s="62" t="s">
        <v>250</v>
      </c>
      <c r="K254" s="61"/>
      <c r="L254" s="58"/>
      <c r="M254" s="110" t="s">
        <v>1353</v>
      </c>
      <c r="N254" s="60"/>
      <c r="O254" s="62" t="s">
        <v>250</v>
      </c>
      <c r="P254" s="63">
        <v>1650</v>
      </c>
      <c r="Q254" s="64">
        <v>43634</v>
      </c>
      <c r="R254" s="64">
        <v>43641</v>
      </c>
      <c r="S254" s="63">
        <v>1650</v>
      </c>
      <c r="T254" s="75" t="s">
        <v>1438</v>
      </c>
      <c r="U254" s="75"/>
      <c r="V254" s="110"/>
      <c r="W254" s="95"/>
    </row>
    <row r="255" spans="1:23" ht="27" customHeight="1">
      <c r="A255" s="53" t="s">
        <v>677</v>
      </c>
      <c r="B255" s="54" t="s">
        <v>71</v>
      </c>
      <c r="C255" s="54" t="s">
        <v>72</v>
      </c>
      <c r="D255" s="55" t="s">
        <v>82</v>
      </c>
      <c r="E255" s="56" t="s">
        <v>27</v>
      </c>
      <c r="F255" s="57"/>
      <c r="G255" s="58"/>
      <c r="H255" s="109" t="s">
        <v>1314</v>
      </c>
      <c r="I255" s="60"/>
      <c r="J255" s="60" t="s">
        <v>81</v>
      </c>
      <c r="K255" s="61"/>
      <c r="L255" s="58"/>
      <c r="M255" s="109" t="s">
        <v>1314</v>
      </c>
      <c r="N255" s="62"/>
      <c r="O255" s="60" t="s">
        <v>81</v>
      </c>
      <c r="P255" s="63">
        <v>7814.68</v>
      </c>
      <c r="Q255" s="64">
        <v>43640</v>
      </c>
      <c r="R255" s="64">
        <v>43648</v>
      </c>
      <c r="S255" s="63">
        <v>7814.68</v>
      </c>
      <c r="T255" s="75" t="s">
        <v>1438</v>
      </c>
      <c r="U255" s="75"/>
      <c r="V255" s="109"/>
      <c r="W255" s="95"/>
    </row>
    <row r="256" spans="1:23" ht="27" customHeight="1">
      <c r="A256" s="53" t="s">
        <v>678</v>
      </c>
      <c r="B256" s="54" t="s">
        <v>71</v>
      </c>
      <c r="C256" s="54" t="s">
        <v>72</v>
      </c>
      <c r="D256" s="55" t="s">
        <v>679</v>
      </c>
      <c r="E256" s="56" t="s">
        <v>24</v>
      </c>
      <c r="F256" s="57"/>
      <c r="G256" s="58"/>
      <c r="H256" s="110" t="s">
        <v>1337</v>
      </c>
      <c r="I256" s="60"/>
      <c r="J256" s="62" t="s">
        <v>145</v>
      </c>
      <c r="K256" s="61"/>
      <c r="L256" s="58"/>
      <c r="M256" s="110" t="s">
        <v>1337</v>
      </c>
      <c r="N256" s="62"/>
      <c r="O256" s="62" t="s">
        <v>145</v>
      </c>
      <c r="P256" s="63">
        <v>221</v>
      </c>
      <c r="Q256" s="64">
        <v>43641</v>
      </c>
      <c r="R256" s="64">
        <v>43641</v>
      </c>
      <c r="S256" s="63">
        <v>221</v>
      </c>
      <c r="T256" s="75" t="s">
        <v>1438</v>
      </c>
      <c r="U256" s="75"/>
      <c r="V256" s="110"/>
      <c r="W256" s="95"/>
    </row>
    <row r="257" spans="1:23" ht="27" customHeight="1">
      <c r="A257" s="53" t="s">
        <v>681</v>
      </c>
      <c r="B257" s="54" t="s">
        <v>71</v>
      </c>
      <c r="C257" s="54" t="s">
        <v>72</v>
      </c>
      <c r="D257" s="55" t="s">
        <v>127</v>
      </c>
      <c r="E257" s="56" t="s">
        <v>24</v>
      </c>
      <c r="F257" s="57"/>
      <c r="G257" s="58"/>
      <c r="H257" s="110" t="s">
        <v>1327</v>
      </c>
      <c r="I257" s="60"/>
      <c r="J257" s="62" t="s">
        <v>129</v>
      </c>
      <c r="K257" s="61"/>
      <c r="L257" s="58"/>
      <c r="M257" s="110" t="s">
        <v>1327</v>
      </c>
      <c r="N257" s="62"/>
      <c r="O257" s="62" t="s">
        <v>129</v>
      </c>
      <c r="P257" s="63">
        <v>970.27</v>
      </c>
      <c r="Q257" s="64">
        <v>43641</v>
      </c>
      <c r="R257" s="64">
        <v>43641</v>
      </c>
      <c r="S257" s="63">
        <v>970.27</v>
      </c>
      <c r="T257" s="75" t="s">
        <v>1438</v>
      </c>
      <c r="U257" s="75"/>
      <c r="V257" s="110"/>
      <c r="W257" s="95"/>
    </row>
    <row r="258" spans="1:23" ht="27" customHeight="1">
      <c r="A258" s="53" t="s">
        <v>683</v>
      </c>
      <c r="B258" s="54" t="s">
        <v>71</v>
      </c>
      <c r="C258" s="54" t="s">
        <v>72</v>
      </c>
      <c r="D258" s="55" t="s">
        <v>160</v>
      </c>
      <c r="E258" s="56" t="s">
        <v>24</v>
      </c>
      <c r="F258" s="57"/>
      <c r="G258" s="58"/>
      <c r="H258" s="110" t="s">
        <v>1326</v>
      </c>
      <c r="I258" s="60"/>
      <c r="J258" s="62" t="s">
        <v>224</v>
      </c>
      <c r="K258" s="61"/>
      <c r="L258" s="58"/>
      <c r="M258" s="110" t="s">
        <v>1326</v>
      </c>
      <c r="N258" s="62"/>
      <c r="O258" s="62" t="s">
        <v>224</v>
      </c>
      <c r="P258" s="63">
        <v>700</v>
      </c>
      <c r="Q258" s="64">
        <v>43641</v>
      </c>
      <c r="R258" s="64">
        <v>43641</v>
      </c>
      <c r="S258" s="63">
        <v>700</v>
      </c>
      <c r="T258" s="75" t="s">
        <v>1438</v>
      </c>
      <c r="U258" s="75"/>
      <c r="V258" s="110"/>
      <c r="W258" s="95"/>
    </row>
    <row r="259" spans="1:23" ht="27" customHeight="1">
      <c r="A259" s="53" t="s">
        <v>685</v>
      </c>
      <c r="B259" s="54" t="s">
        <v>71</v>
      </c>
      <c r="C259" s="54" t="s">
        <v>72</v>
      </c>
      <c r="D259" s="55" t="s">
        <v>127</v>
      </c>
      <c r="E259" s="56" t="s">
        <v>24</v>
      </c>
      <c r="F259" s="57"/>
      <c r="G259" s="58"/>
      <c r="H259" s="110" t="s">
        <v>1351</v>
      </c>
      <c r="I259" s="60"/>
      <c r="J259" s="62" t="s">
        <v>262</v>
      </c>
      <c r="K259" s="61"/>
      <c r="L259" s="58"/>
      <c r="M259" s="110" t="s">
        <v>1351</v>
      </c>
      <c r="N259" s="62"/>
      <c r="O259" s="62" t="s">
        <v>262</v>
      </c>
      <c r="P259" s="63">
        <v>75.06</v>
      </c>
      <c r="Q259" s="64">
        <v>43641</v>
      </c>
      <c r="R259" s="64">
        <v>43641</v>
      </c>
      <c r="S259" s="63">
        <v>75.06</v>
      </c>
      <c r="T259" s="75" t="s">
        <v>1438</v>
      </c>
      <c r="U259" s="75"/>
      <c r="V259" s="99"/>
      <c r="W259" s="95"/>
    </row>
    <row r="260" spans="1:23" ht="27" customHeight="1">
      <c r="A260" s="53" t="s">
        <v>690</v>
      </c>
      <c r="B260" s="54" t="s">
        <v>71</v>
      </c>
      <c r="C260" s="54" t="s">
        <v>72</v>
      </c>
      <c r="D260" s="55" t="s">
        <v>127</v>
      </c>
      <c r="E260" s="56" t="s">
        <v>24</v>
      </c>
      <c r="F260" s="57"/>
      <c r="G260" s="58"/>
      <c r="H260" s="99" t="s">
        <v>1320</v>
      </c>
      <c r="I260" s="60"/>
      <c r="J260" s="62" t="s">
        <v>128</v>
      </c>
      <c r="K260" s="61"/>
      <c r="L260" s="58"/>
      <c r="M260" s="99" t="s">
        <v>1320</v>
      </c>
      <c r="N260" s="62"/>
      <c r="O260" s="62" t="s">
        <v>128</v>
      </c>
      <c r="P260" s="63">
        <v>196.4</v>
      </c>
      <c r="Q260" s="64">
        <v>43642</v>
      </c>
      <c r="R260" s="64">
        <v>43642</v>
      </c>
      <c r="S260" s="63">
        <v>196.4</v>
      </c>
      <c r="T260" s="75" t="s">
        <v>1438</v>
      </c>
      <c r="U260" s="75"/>
      <c r="V260" s="99"/>
      <c r="W260" s="95"/>
    </row>
    <row r="261" spans="1:23" ht="27" customHeight="1">
      <c r="A261" s="53" t="s">
        <v>695</v>
      </c>
      <c r="B261" s="54" t="s">
        <v>71</v>
      </c>
      <c r="C261" s="54" t="s">
        <v>72</v>
      </c>
      <c r="D261" s="55" t="s">
        <v>148</v>
      </c>
      <c r="E261" s="56" t="s">
        <v>24</v>
      </c>
      <c r="F261" s="57"/>
      <c r="G261" s="58"/>
      <c r="H261" s="110" t="s">
        <v>1339</v>
      </c>
      <c r="I261" s="60"/>
      <c r="J261" s="62" t="s">
        <v>149</v>
      </c>
      <c r="K261" s="61"/>
      <c r="L261" s="58"/>
      <c r="M261" s="110" t="s">
        <v>1339</v>
      </c>
      <c r="N261" s="62"/>
      <c r="O261" s="62" t="s">
        <v>149</v>
      </c>
      <c r="P261" s="63">
        <v>709.04</v>
      </c>
      <c r="Q261" s="64">
        <v>43643</v>
      </c>
      <c r="R261" s="64">
        <v>43643</v>
      </c>
      <c r="S261" s="63">
        <v>709.04</v>
      </c>
      <c r="T261" s="75" t="s">
        <v>1438</v>
      </c>
      <c r="U261" s="75"/>
      <c r="V261" s="110"/>
      <c r="W261" s="95"/>
    </row>
    <row r="262" spans="1:23" ht="27" customHeight="1">
      <c r="A262" s="53" t="s">
        <v>696</v>
      </c>
      <c r="B262" s="54" t="s">
        <v>71</v>
      </c>
      <c r="C262" s="54" t="s">
        <v>72</v>
      </c>
      <c r="D262" s="55" t="s">
        <v>697</v>
      </c>
      <c r="E262" s="56" t="s">
        <v>24</v>
      </c>
      <c r="F262" s="57"/>
      <c r="G262" s="58"/>
      <c r="H262" s="110" t="s">
        <v>1332</v>
      </c>
      <c r="I262" s="60"/>
      <c r="J262" s="62" t="s">
        <v>368</v>
      </c>
      <c r="K262" s="61"/>
      <c r="L262" s="58"/>
      <c r="M262" s="110" t="s">
        <v>1332</v>
      </c>
      <c r="N262" s="62"/>
      <c r="O262" s="62" t="s">
        <v>368</v>
      </c>
      <c r="P262" s="63">
        <v>100</v>
      </c>
      <c r="Q262" s="64">
        <v>43643</v>
      </c>
      <c r="R262" s="64">
        <v>43643</v>
      </c>
      <c r="S262" s="63">
        <v>100</v>
      </c>
      <c r="T262" s="75" t="s">
        <v>1438</v>
      </c>
      <c r="U262" s="75"/>
      <c r="V262" s="110"/>
      <c r="W262" s="95"/>
    </row>
    <row r="263" spans="1:23" ht="27" customHeight="1">
      <c r="A263" s="53" t="s">
        <v>699</v>
      </c>
      <c r="B263" s="54" t="s">
        <v>71</v>
      </c>
      <c r="C263" s="54" t="s">
        <v>72</v>
      </c>
      <c r="D263" s="55" t="s">
        <v>700</v>
      </c>
      <c r="E263" s="56" t="s">
        <v>24</v>
      </c>
      <c r="F263" s="57"/>
      <c r="G263" s="58"/>
      <c r="H263" s="109" t="s">
        <v>1319</v>
      </c>
      <c r="I263" s="60"/>
      <c r="J263" s="62" t="s">
        <v>701</v>
      </c>
      <c r="K263" s="61"/>
      <c r="L263" s="58"/>
      <c r="M263" s="109" t="s">
        <v>1319</v>
      </c>
      <c r="N263" s="62"/>
      <c r="O263" s="62" t="s">
        <v>701</v>
      </c>
      <c r="P263" s="63">
        <v>858.5</v>
      </c>
      <c r="Q263" s="64">
        <v>43643</v>
      </c>
      <c r="R263" s="64">
        <v>43643</v>
      </c>
      <c r="S263" s="63">
        <v>858.5</v>
      </c>
      <c r="T263" s="75" t="s">
        <v>1438</v>
      </c>
      <c r="U263" s="75"/>
      <c r="V263" s="109"/>
      <c r="W263" s="95"/>
    </row>
    <row r="264" spans="1:23" ht="27" customHeight="1">
      <c r="A264" s="53" t="s">
        <v>703</v>
      </c>
      <c r="B264" s="54" t="s">
        <v>71</v>
      </c>
      <c r="C264" s="54" t="s">
        <v>72</v>
      </c>
      <c r="D264" s="55" t="s">
        <v>671</v>
      </c>
      <c r="E264" s="56" t="s">
        <v>24</v>
      </c>
      <c r="F264" s="57"/>
      <c r="G264" s="58"/>
      <c r="H264" s="110" t="s">
        <v>1353</v>
      </c>
      <c r="I264" s="60"/>
      <c r="J264" s="62" t="s">
        <v>250</v>
      </c>
      <c r="K264" s="61"/>
      <c r="L264" s="58"/>
      <c r="M264" s="110" t="s">
        <v>1353</v>
      </c>
      <c r="N264" s="62"/>
      <c r="O264" s="62" t="s">
        <v>250</v>
      </c>
      <c r="P264" s="63">
        <v>610</v>
      </c>
      <c r="Q264" s="64">
        <v>43643</v>
      </c>
      <c r="R264" s="64">
        <v>43643</v>
      </c>
      <c r="S264" s="63">
        <v>610</v>
      </c>
      <c r="T264" s="75" t="s">
        <v>1438</v>
      </c>
      <c r="U264" s="75"/>
      <c r="V264" s="110"/>
      <c r="W264" s="95"/>
    </row>
    <row r="265" spans="1:23" ht="27" customHeight="1">
      <c r="A265" s="53" t="s">
        <v>705</v>
      </c>
      <c r="B265" s="54" t="s">
        <v>71</v>
      </c>
      <c r="C265" s="54" t="s">
        <v>72</v>
      </c>
      <c r="D265" s="55" t="s">
        <v>148</v>
      </c>
      <c r="E265" s="56" t="s">
        <v>24</v>
      </c>
      <c r="F265" s="57"/>
      <c r="G265" s="58"/>
      <c r="H265" s="59" t="s">
        <v>1427</v>
      </c>
      <c r="I265" s="60"/>
      <c r="J265" s="62" t="s">
        <v>169</v>
      </c>
      <c r="K265" s="61"/>
      <c r="L265" s="58"/>
      <c r="M265" s="59" t="s">
        <v>1427</v>
      </c>
      <c r="N265" s="62"/>
      <c r="O265" s="62" t="s">
        <v>169</v>
      </c>
      <c r="P265" s="63">
        <v>434.05</v>
      </c>
      <c r="Q265" s="64">
        <v>43643</v>
      </c>
      <c r="R265" s="64">
        <v>43643</v>
      </c>
      <c r="S265" s="63">
        <v>434.05</v>
      </c>
      <c r="T265" s="75" t="s">
        <v>1438</v>
      </c>
      <c r="U265" s="75"/>
      <c r="V265" s="110"/>
      <c r="W265" s="95"/>
    </row>
    <row r="266" spans="1:23" ht="27" customHeight="1">
      <c r="A266" s="53" t="s">
        <v>707</v>
      </c>
      <c r="B266" s="54" t="s">
        <v>71</v>
      </c>
      <c r="C266" s="54" t="s">
        <v>72</v>
      </c>
      <c r="D266" s="55" t="s">
        <v>77</v>
      </c>
      <c r="E266" s="56" t="s">
        <v>24</v>
      </c>
      <c r="F266" s="57"/>
      <c r="G266" s="58"/>
      <c r="H266" s="110" t="s">
        <v>1304</v>
      </c>
      <c r="I266" s="60"/>
      <c r="J266" s="62" t="s">
        <v>78</v>
      </c>
      <c r="K266" s="61"/>
      <c r="L266" s="58"/>
      <c r="M266" s="110" t="s">
        <v>1304</v>
      </c>
      <c r="N266" s="62"/>
      <c r="O266" s="62" t="s">
        <v>78</v>
      </c>
      <c r="P266" s="63">
        <v>603.75</v>
      </c>
      <c r="Q266" s="64">
        <v>43644</v>
      </c>
      <c r="R266" s="64">
        <v>43644</v>
      </c>
      <c r="S266" s="63">
        <v>603.75</v>
      </c>
      <c r="T266" s="75" t="s">
        <v>1438</v>
      </c>
      <c r="U266" s="75"/>
      <c r="V266" s="110"/>
      <c r="W266" s="95"/>
    </row>
    <row r="267" spans="1:23" ht="27" customHeight="1">
      <c r="A267" s="53" t="s">
        <v>709</v>
      </c>
      <c r="B267" s="54" t="s">
        <v>71</v>
      </c>
      <c r="C267" s="54" t="s">
        <v>72</v>
      </c>
      <c r="D267" s="55" t="s">
        <v>160</v>
      </c>
      <c r="E267" s="56" t="s">
        <v>24</v>
      </c>
      <c r="F267" s="57"/>
      <c r="G267" s="58"/>
      <c r="H267" s="110" t="s">
        <v>1327</v>
      </c>
      <c r="I267" s="60"/>
      <c r="J267" s="62" t="s">
        <v>129</v>
      </c>
      <c r="K267" s="61"/>
      <c r="L267" s="58"/>
      <c r="M267" s="110" t="s">
        <v>1327</v>
      </c>
      <c r="N267" s="62"/>
      <c r="O267" s="62" t="s">
        <v>129</v>
      </c>
      <c r="P267" s="63">
        <v>474.96</v>
      </c>
      <c r="Q267" s="64">
        <v>43644</v>
      </c>
      <c r="R267" s="64">
        <v>43644</v>
      </c>
      <c r="S267" s="63">
        <v>474.96</v>
      </c>
      <c r="T267" s="75" t="s">
        <v>1438</v>
      </c>
      <c r="U267" s="75"/>
      <c r="V267" s="110"/>
      <c r="W267" s="95"/>
    </row>
    <row r="268" spans="1:23" ht="27" customHeight="1">
      <c r="A268" s="53" t="s">
        <v>711</v>
      </c>
      <c r="B268" s="54" t="s">
        <v>71</v>
      </c>
      <c r="C268" s="54" t="s">
        <v>72</v>
      </c>
      <c r="D268" s="55" t="s">
        <v>132</v>
      </c>
      <c r="E268" s="56" t="s">
        <v>24</v>
      </c>
      <c r="F268" s="57"/>
      <c r="G268" s="58"/>
      <c r="H268" s="99" t="s">
        <v>1325</v>
      </c>
      <c r="I268" s="60"/>
      <c r="J268" s="62" t="s">
        <v>133</v>
      </c>
      <c r="K268" s="61"/>
      <c r="L268" s="58"/>
      <c r="M268" s="99" t="s">
        <v>1325</v>
      </c>
      <c r="N268" s="62"/>
      <c r="O268" s="62" t="s">
        <v>133</v>
      </c>
      <c r="P268" s="63">
        <v>1631.7</v>
      </c>
      <c r="Q268" s="64">
        <v>43644</v>
      </c>
      <c r="R268" s="64">
        <v>43644</v>
      </c>
      <c r="S268" s="63">
        <v>1631.7</v>
      </c>
      <c r="T268" s="75" t="s">
        <v>1438</v>
      </c>
      <c r="U268" s="75"/>
      <c r="V268" s="99"/>
      <c r="W268" s="95"/>
    </row>
    <row r="269" spans="1:23" ht="27" customHeight="1">
      <c r="A269" s="53" t="s">
        <v>713</v>
      </c>
      <c r="B269" s="54" t="s">
        <v>71</v>
      </c>
      <c r="C269" s="54" t="s">
        <v>72</v>
      </c>
      <c r="D269" s="55" t="s">
        <v>127</v>
      </c>
      <c r="E269" s="56" t="s">
        <v>24</v>
      </c>
      <c r="F269" s="57"/>
      <c r="G269" s="58"/>
      <c r="H269" s="110" t="s">
        <v>1324</v>
      </c>
      <c r="I269" s="60"/>
      <c r="J269" s="62" t="s">
        <v>163</v>
      </c>
      <c r="K269" s="61"/>
      <c r="L269" s="58"/>
      <c r="M269" s="110" t="s">
        <v>1324</v>
      </c>
      <c r="N269" s="62"/>
      <c r="O269" s="62" t="s">
        <v>163</v>
      </c>
      <c r="P269" s="63">
        <v>1687.86</v>
      </c>
      <c r="Q269" s="64">
        <v>43644</v>
      </c>
      <c r="R269" s="64">
        <v>43644</v>
      </c>
      <c r="S269" s="63">
        <v>1687.86</v>
      </c>
      <c r="T269" s="75" t="s">
        <v>1438</v>
      </c>
      <c r="U269" s="75"/>
      <c r="V269" s="110"/>
      <c r="W269" s="95"/>
    </row>
    <row r="270" spans="1:23" ht="27" customHeight="1">
      <c r="A270" s="53" t="s">
        <v>715</v>
      </c>
      <c r="B270" s="54" t="s">
        <v>71</v>
      </c>
      <c r="C270" s="54" t="s">
        <v>72</v>
      </c>
      <c r="D270" s="55" t="s">
        <v>160</v>
      </c>
      <c r="E270" s="56" t="s">
        <v>24</v>
      </c>
      <c r="F270" s="57"/>
      <c r="G270" s="58"/>
      <c r="H270" s="110" t="s">
        <v>1323</v>
      </c>
      <c r="I270" s="60"/>
      <c r="J270" s="62" t="s">
        <v>512</v>
      </c>
      <c r="K270" s="61"/>
      <c r="L270" s="58"/>
      <c r="M270" s="110" t="s">
        <v>1323</v>
      </c>
      <c r="N270" s="62"/>
      <c r="O270" s="62" t="s">
        <v>512</v>
      </c>
      <c r="P270" s="63">
        <v>1511.4</v>
      </c>
      <c r="Q270" s="64">
        <v>43644</v>
      </c>
      <c r="R270" s="64">
        <v>43644</v>
      </c>
      <c r="S270" s="63">
        <v>1511.4</v>
      </c>
      <c r="T270" s="75" t="s">
        <v>1438</v>
      </c>
      <c r="U270" s="75"/>
      <c r="V270" s="110"/>
      <c r="W270" s="95"/>
    </row>
    <row r="271" spans="1:23" ht="27" customHeight="1">
      <c r="A271" s="53" t="s">
        <v>717</v>
      </c>
      <c r="B271" s="54" t="s">
        <v>71</v>
      </c>
      <c r="C271" s="54" t="s">
        <v>72</v>
      </c>
      <c r="D271" s="55" t="s">
        <v>160</v>
      </c>
      <c r="E271" s="56" t="s">
        <v>24</v>
      </c>
      <c r="F271" s="57"/>
      <c r="G271" s="58"/>
      <c r="H271" s="99" t="s">
        <v>1320</v>
      </c>
      <c r="I271" s="60"/>
      <c r="J271" s="62" t="s">
        <v>128</v>
      </c>
      <c r="K271" s="61"/>
      <c r="L271" s="58"/>
      <c r="M271" s="99" t="s">
        <v>1320</v>
      </c>
      <c r="N271" s="62"/>
      <c r="O271" s="62" t="s">
        <v>128</v>
      </c>
      <c r="P271" s="63">
        <v>598.65</v>
      </c>
      <c r="Q271" s="64">
        <v>43644</v>
      </c>
      <c r="R271" s="64">
        <v>43644</v>
      </c>
      <c r="S271" s="63">
        <v>598.65</v>
      </c>
      <c r="T271" s="75" t="s">
        <v>1438</v>
      </c>
      <c r="U271" s="75"/>
      <c r="V271" s="99"/>
      <c r="W271" s="95"/>
    </row>
    <row r="272" spans="1:23" ht="27" customHeight="1">
      <c r="A272" s="53" t="s">
        <v>719</v>
      </c>
      <c r="B272" s="54" t="s">
        <v>71</v>
      </c>
      <c r="C272" s="54" t="s">
        <v>72</v>
      </c>
      <c r="D272" s="55" t="s">
        <v>160</v>
      </c>
      <c r="E272" s="56" t="s">
        <v>24</v>
      </c>
      <c r="F272" s="57"/>
      <c r="G272" s="58"/>
      <c r="H272" s="99" t="s">
        <v>1317</v>
      </c>
      <c r="I272" s="60"/>
      <c r="J272" s="62" t="s">
        <v>337</v>
      </c>
      <c r="K272" s="61"/>
      <c r="L272" s="58"/>
      <c r="M272" s="99" t="s">
        <v>1317</v>
      </c>
      <c r="N272" s="62"/>
      <c r="O272" s="62" t="s">
        <v>337</v>
      </c>
      <c r="P272" s="63">
        <v>110</v>
      </c>
      <c r="Q272" s="64">
        <v>43644</v>
      </c>
      <c r="R272" s="64">
        <v>43644</v>
      </c>
      <c r="S272" s="63">
        <v>110</v>
      </c>
      <c r="T272" s="75" t="s">
        <v>1438</v>
      </c>
      <c r="U272" s="75"/>
      <c r="V272" s="99"/>
      <c r="W272" s="95"/>
    </row>
    <row r="273" spans="1:23" ht="27" customHeight="1">
      <c r="A273" s="53" t="s">
        <v>805</v>
      </c>
      <c r="B273" s="54" t="s">
        <v>71</v>
      </c>
      <c r="C273" s="54" t="s">
        <v>72</v>
      </c>
      <c r="D273" s="55" t="s">
        <v>226</v>
      </c>
      <c r="E273" s="56" t="s">
        <v>24</v>
      </c>
      <c r="F273" s="57"/>
      <c r="G273" s="58"/>
      <c r="H273" s="99" t="s">
        <v>1331</v>
      </c>
      <c r="I273" s="60"/>
      <c r="J273" s="62" t="s">
        <v>104</v>
      </c>
      <c r="K273" s="61"/>
      <c r="L273" s="58"/>
      <c r="M273" s="99" t="s">
        <v>1331</v>
      </c>
      <c r="N273" s="62"/>
      <c r="O273" s="62" t="s">
        <v>104</v>
      </c>
      <c r="P273" s="63">
        <v>78.64</v>
      </c>
      <c r="Q273" s="64">
        <v>43644</v>
      </c>
      <c r="R273" s="64">
        <v>43644</v>
      </c>
      <c r="S273" s="63">
        <v>78.64</v>
      </c>
      <c r="T273" s="75" t="s">
        <v>1438</v>
      </c>
      <c r="U273" s="75"/>
      <c r="V273" s="99"/>
      <c r="W273" s="95"/>
    </row>
    <row r="274" spans="1:23" ht="27" customHeight="1">
      <c r="A274" s="53" t="s">
        <v>721</v>
      </c>
      <c r="B274" s="54" t="s">
        <v>71</v>
      </c>
      <c r="C274" s="54" t="s">
        <v>72</v>
      </c>
      <c r="D274" s="55" t="s">
        <v>595</v>
      </c>
      <c r="E274" s="56" t="s">
        <v>24</v>
      </c>
      <c r="F274" s="57"/>
      <c r="G274" s="58"/>
      <c r="H274" s="99" t="s">
        <v>1369</v>
      </c>
      <c r="I274" s="60"/>
      <c r="J274" s="62" t="s">
        <v>596</v>
      </c>
      <c r="K274" s="61"/>
      <c r="L274" s="58"/>
      <c r="M274" s="99" t="s">
        <v>1369</v>
      </c>
      <c r="N274" s="62"/>
      <c r="O274" s="62" t="s">
        <v>596</v>
      </c>
      <c r="P274" s="63">
        <v>130</v>
      </c>
      <c r="Q274" s="64">
        <v>43644</v>
      </c>
      <c r="R274" s="64">
        <v>43644</v>
      </c>
      <c r="S274" s="63">
        <v>130</v>
      </c>
      <c r="T274" s="75" t="s">
        <v>1438</v>
      </c>
      <c r="U274" s="75"/>
      <c r="V274" s="120"/>
      <c r="W274" s="95"/>
    </row>
    <row r="275" spans="1:23" ht="27" customHeight="1">
      <c r="A275" s="53" t="s">
        <v>723</v>
      </c>
      <c r="B275" s="54" t="s">
        <v>71</v>
      </c>
      <c r="C275" s="54" t="s">
        <v>72</v>
      </c>
      <c r="D275" s="55" t="s">
        <v>74</v>
      </c>
      <c r="E275" s="56" t="s">
        <v>24</v>
      </c>
      <c r="F275" s="57"/>
      <c r="G275" s="58"/>
      <c r="H275" s="99" t="s">
        <v>1341</v>
      </c>
      <c r="I275" s="60"/>
      <c r="J275" s="62" t="s">
        <v>724</v>
      </c>
      <c r="K275" s="61"/>
      <c r="L275" s="58"/>
      <c r="M275" s="99" t="s">
        <v>1341</v>
      </c>
      <c r="N275" s="62"/>
      <c r="O275" s="62" t="s">
        <v>724</v>
      </c>
      <c r="P275" s="63">
        <v>430</v>
      </c>
      <c r="Q275" s="64">
        <v>43644</v>
      </c>
      <c r="R275" s="64">
        <v>43644</v>
      </c>
      <c r="S275" s="63">
        <v>430</v>
      </c>
      <c r="T275" s="138" t="s">
        <v>1438</v>
      </c>
      <c r="U275" s="138"/>
      <c r="V275" s="99"/>
      <c r="W275" s="95"/>
    </row>
    <row r="276" spans="1:23" ht="27" customHeight="1">
      <c r="A276" s="53" t="s">
        <v>1014</v>
      </c>
      <c r="B276" s="54"/>
      <c r="C276" s="54"/>
      <c r="D276" s="55" t="s">
        <v>1018</v>
      </c>
      <c r="E276" s="56" t="s">
        <v>13</v>
      </c>
      <c r="F276" s="57"/>
      <c r="G276" s="58"/>
      <c r="H276" s="59"/>
      <c r="I276" s="60"/>
      <c r="J276" s="60"/>
      <c r="K276" s="61"/>
      <c r="L276" s="58"/>
      <c r="M276" s="59"/>
      <c r="N276" s="60"/>
      <c r="O276" s="63"/>
      <c r="P276" s="64"/>
      <c r="Q276" s="64"/>
      <c r="R276" s="64"/>
      <c r="S276" s="63"/>
      <c r="T276" s="75"/>
      <c r="U276" s="75"/>
      <c r="V276" s="107"/>
      <c r="W276" s="95"/>
    </row>
    <row r="277" spans="1:23" ht="27" customHeight="1">
      <c r="A277" s="53" t="s">
        <v>1016</v>
      </c>
      <c r="B277" s="54"/>
      <c r="C277" s="54"/>
      <c r="D277" s="55" t="s">
        <v>1145</v>
      </c>
      <c r="E277" s="56" t="s">
        <v>13</v>
      </c>
      <c r="F277" s="57"/>
      <c r="G277" s="58"/>
      <c r="H277" s="77" t="s">
        <v>1370</v>
      </c>
      <c r="I277" s="60"/>
      <c r="J277" s="62" t="s">
        <v>309</v>
      </c>
      <c r="K277" s="61"/>
      <c r="L277" s="58"/>
      <c r="M277" s="110" t="s">
        <v>1370</v>
      </c>
      <c r="N277" s="60"/>
      <c r="O277" s="60" t="s">
        <v>309</v>
      </c>
      <c r="P277" s="63">
        <v>83566.56</v>
      </c>
      <c r="Q277" s="64">
        <v>43647</v>
      </c>
      <c r="R277" s="64">
        <v>44561</v>
      </c>
      <c r="S277" s="63">
        <f>3902.63+2701.26+3415.48+2975.21+2364.4+5188.3+4465.47+8867.03+10458.56+6269.19+14354.74</f>
        <v>64962.270000000004</v>
      </c>
      <c r="T277" s="75"/>
      <c r="U277" s="98"/>
      <c r="V277" s="110"/>
      <c r="W277" s="95"/>
    </row>
    <row r="278" spans="1:23" ht="27" customHeight="1">
      <c r="A278" s="53" t="s">
        <v>1017</v>
      </c>
      <c r="B278" s="54"/>
      <c r="C278" s="54"/>
      <c r="D278" s="55" t="s">
        <v>1146</v>
      </c>
      <c r="E278" s="56" t="s">
        <v>13</v>
      </c>
      <c r="F278" s="57"/>
      <c r="G278" s="58"/>
      <c r="H278" s="77" t="s">
        <v>1370</v>
      </c>
      <c r="I278" s="60"/>
      <c r="J278" s="62" t="s">
        <v>309</v>
      </c>
      <c r="K278" s="61"/>
      <c r="L278" s="58"/>
      <c r="M278" s="110" t="s">
        <v>1370</v>
      </c>
      <c r="N278" s="60"/>
      <c r="O278" s="60" t="s">
        <v>309</v>
      </c>
      <c r="P278" s="63">
        <v>142560</v>
      </c>
      <c r="Q278" s="64">
        <v>43647</v>
      </c>
      <c r="R278" s="64">
        <v>44561</v>
      </c>
      <c r="S278" s="63">
        <f>7959.3+6437.45+5486.76+5296.12+2412.83+7966.42+9590.75+15670.93+15102.51+7139.59+26403.04</f>
        <v>109465.69999999998</v>
      </c>
      <c r="T278" s="75"/>
      <c r="U278" s="98"/>
      <c r="V278" s="110"/>
      <c r="W278" s="95"/>
    </row>
    <row r="279" spans="1:23" ht="27" customHeight="1">
      <c r="A279" s="53" t="s">
        <v>1019</v>
      </c>
      <c r="B279" s="54"/>
      <c r="C279" s="54"/>
      <c r="D279" s="55" t="s">
        <v>1147</v>
      </c>
      <c r="E279" s="56" t="s">
        <v>13</v>
      </c>
      <c r="F279" s="57"/>
      <c r="G279" s="58"/>
      <c r="H279" s="77" t="s">
        <v>1370</v>
      </c>
      <c r="I279" s="60"/>
      <c r="J279" s="62" t="s">
        <v>309</v>
      </c>
      <c r="K279" s="61"/>
      <c r="L279" s="58"/>
      <c r="M279" s="110" t="s">
        <v>1370</v>
      </c>
      <c r="N279" s="60"/>
      <c r="O279" s="60" t="s">
        <v>309</v>
      </c>
      <c r="P279" s="63">
        <v>588000</v>
      </c>
      <c r="Q279" s="64">
        <v>43647</v>
      </c>
      <c r="R279" s="64">
        <v>44561</v>
      </c>
      <c r="S279" s="63">
        <f>24057.6+20909.28+5486.76+11844.12+18486.72+14276.64+32602.08+16332.96+1562.4+58000.32+58114.56+33035.52+71537.76</f>
        <v>366246.72000000003</v>
      </c>
      <c r="T279" s="75"/>
      <c r="U279" s="98"/>
      <c r="V279" s="110"/>
      <c r="W279" s="95"/>
    </row>
    <row r="280" spans="1:23" ht="27" customHeight="1">
      <c r="A280" s="53" t="s">
        <v>1020</v>
      </c>
      <c r="B280" s="54"/>
      <c r="C280" s="54"/>
      <c r="D280" s="55" t="s">
        <v>1021</v>
      </c>
      <c r="E280" s="56" t="s">
        <v>13</v>
      </c>
      <c r="F280" s="57"/>
      <c r="G280" s="58"/>
      <c r="H280" s="59"/>
      <c r="I280" s="60"/>
      <c r="J280" s="60"/>
      <c r="K280" s="61"/>
      <c r="L280" s="58"/>
      <c r="M280" s="59"/>
      <c r="N280" s="60"/>
      <c r="O280" s="60" t="s">
        <v>1015</v>
      </c>
      <c r="P280" s="63"/>
      <c r="Q280" s="64"/>
      <c r="R280" s="64"/>
      <c r="S280" s="63"/>
      <c r="T280" s="75"/>
      <c r="U280" s="75"/>
      <c r="V280" s="107"/>
      <c r="W280" s="95"/>
    </row>
    <row r="281" spans="1:23" ht="27" customHeight="1">
      <c r="A281" s="53" t="s">
        <v>1022</v>
      </c>
      <c r="B281" s="54"/>
      <c r="C281" s="54"/>
      <c r="D281" s="55" t="s">
        <v>1023</v>
      </c>
      <c r="E281" s="56" t="s">
        <v>13</v>
      </c>
      <c r="F281" s="57"/>
      <c r="G281" s="58"/>
      <c r="H281" s="59"/>
      <c r="I281" s="60"/>
      <c r="J281" s="60"/>
      <c r="K281" s="61"/>
      <c r="L281" s="58"/>
      <c r="M281" s="59"/>
      <c r="N281" s="60"/>
      <c r="O281" s="60" t="s">
        <v>1015</v>
      </c>
      <c r="P281" s="63"/>
      <c r="Q281" s="64"/>
      <c r="R281" s="64"/>
      <c r="S281" s="63"/>
      <c r="T281" s="75"/>
      <c r="U281" s="75"/>
      <c r="V281" s="107"/>
      <c r="W281" s="95"/>
    </row>
    <row r="282" spans="1:23" ht="27" customHeight="1">
      <c r="A282" s="53" t="s">
        <v>726</v>
      </c>
      <c r="B282" s="54" t="s">
        <v>71</v>
      </c>
      <c r="C282" s="54" t="s">
        <v>72</v>
      </c>
      <c r="D282" s="55" t="s">
        <v>727</v>
      </c>
      <c r="E282" s="56" t="s">
        <v>24</v>
      </c>
      <c r="F282" s="57"/>
      <c r="G282" s="58"/>
      <c r="H282" s="110" t="s">
        <v>1339</v>
      </c>
      <c r="I282" s="60"/>
      <c r="J282" s="62" t="s">
        <v>149</v>
      </c>
      <c r="K282" s="61"/>
      <c r="L282" s="58"/>
      <c r="M282" s="110" t="s">
        <v>1339</v>
      </c>
      <c r="N282" s="62"/>
      <c r="O282" s="62" t="s">
        <v>149</v>
      </c>
      <c r="P282" s="63">
        <v>395.86</v>
      </c>
      <c r="Q282" s="64">
        <v>43647</v>
      </c>
      <c r="R282" s="64">
        <v>43656</v>
      </c>
      <c r="S282" s="63">
        <v>395.86</v>
      </c>
      <c r="T282" s="75" t="s">
        <v>1438</v>
      </c>
      <c r="U282" s="75"/>
      <c r="V282" s="110"/>
      <c r="W282" s="95"/>
    </row>
    <row r="283" spans="1:23" ht="27" customHeight="1">
      <c r="A283" s="53" t="s">
        <v>728</v>
      </c>
      <c r="B283" s="54" t="s">
        <v>71</v>
      </c>
      <c r="C283" s="54" t="s">
        <v>72</v>
      </c>
      <c r="D283" s="55" t="s">
        <v>82</v>
      </c>
      <c r="E283" s="56" t="s">
        <v>27</v>
      </c>
      <c r="F283" s="57"/>
      <c r="G283" s="58"/>
      <c r="H283" s="109" t="s">
        <v>1314</v>
      </c>
      <c r="I283" s="60"/>
      <c r="J283" s="60" t="s">
        <v>81</v>
      </c>
      <c r="K283" s="61"/>
      <c r="L283" s="58"/>
      <c r="M283" s="109" t="s">
        <v>1314</v>
      </c>
      <c r="N283" s="62"/>
      <c r="O283" s="60" t="s">
        <v>81</v>
      </c>
      <c r="P283" s="63">
        <v>6179.08</v>
      </c>
      <c r="Q283" s="64">
        <v>43647</v>
      </c>
      <c r="R283" s="64">
        <v>43655</v>
      </c>
      <c r="S283" s="63">
        <v>6179.08</v>
      </c>
      <c r="T283" s="75" t="s">
        <v>1438</v>
      </c>
      <c r="U283" s="75"/>
      <c r="V283" s="109"/>
      <c r="W283" s="95"/>
    </row>
    <row r="284" spans="1:23" ht="27" customHeight="1">
      <c r="A284" s="53" t="s">
        <v>1122</v>
      </c>
      <c r="B284" s="54"/>
      <c r="C284" s="54"/>
      <c r="D284" s="55" t="s">
        <v>1123</v>
      </c>
      <c r="E284" s="56" t="s">
        <v>24</v>
      </c>
      <c r="F284" s="57"/>
      <c r="G284" s="58"/>
      <c r="H284" s="110" t="s">
        <v>1389</v>
      </c>
      <c r="I284" s="60"/>
      <c r="J284" s="60" t="s">
        <v>1124</v>
      </c>
      <c r="K284" s="61"/>
      <c r="L284" s="58"/>
      <c r="M284" s="110" t="s">
        <v>1389</v>
      </c>
      <c r="N284" s="62"/>
      <c r="O284" s="60" t="s">
        <v>1124</v>
      </c>
      <c r="P284" s="63">
        <v>188.63</v>
      </c>
      <c r="Q284" s="64">
        <v>43648</v>
      </c>
      <c r="R284" s="64">
        <v>43648</v>
      </c>
      <c r="S284" s="63">
        <v>188.63</v>
      </c>
      <c r="T284" s="75" t="s">
        <v>1438</v>
      </c>
      <c r="U284" s="75"/>
      <c r="V284" s="110"/>
      <c r="W284" s="95"/>
    </row>
    <row r="285" spans="1:23" ht="27" customHeight="1">
      <c r="A285" s="53" t="s">
        <v>730</v>
      </c>
      <c r="B285" s="54" t="s">
        <v>71</v>
      </c>
      <c r="C285" s="54" t="s">
        <v>72</v>
      </c>
      <c r="D285" s="55" t="s">
        <v>731</v>
      </c>
      <c r="E285" s="56" t="s">
        <v>24</v>
      </c>
      <c r="F285" s="57"/>
      <c r="G285" s="58"/>
      <c r="H285" s="109" t="s">
        <v>1388</v>
      </c>
      <c r="I285" s="60"/>
      <c r="J285" s="62" t="s">
        <v>732</v>
      </c>
      <c r="K285" s="61"/>
      <c r="L285" s="58"/>
      <c r="M285" s="109" t="s">
        <v>1388</v>
      </c>
      <c r="N285" s="62"/>
      <c r="O285" s="62" t="s">
        <v>732</v>
      </c>
      <c r="P285" s="63" t="s">
        <v>1442</v>
      </c>
      <c r="Q285" s="64">
        <v>43650</v>
      </c>
      <c r="R285" s="64">
        <v>44378</v>
      </c>
      <c r="S285" s="63" t="s">
        <v>1441</v>
      </c>
      <c r="T285" s="75" t="s">
        <v>1438</v>
      </c>
      <c r="U285" s="75"/>
      <c r="V285" s="109"/>
      <c r="W285" s="95"/>
    </row>
    <row r="286" spans="1:23" ht="27" customHeight="1">
      <c r="A286" s="53" t="s">
        <v>735</v>
      </c>
      <c r="B286" s="54" t="s">
        <v>71</v>
      </c>
      <c r="C286" s="54" t="s">
        <v>72</v>
      </c>
      <c r="D286" s="55" t="s">
        <v>736</v>
      </c>
      <c r="E286" s="56" t="s">
        <v>24</v>
      </c>
      <c r="F286" s="57"/>
      <c r="G286" s="58"/>
      <c r="H286" s="99" t="s">
        <v>1387</v>
      </c>
      <c r="I286" s="60"/>
      <c r="J286" s="62" t="s">
        <v>737</v>
      </c>
      <c r="K286" s="61"/>
      <c r="L286" s="58"/>
      <c r="M286" s="99" t="s">
        <v>1387</v>
      </c>
      <c r="N286" s="62"/>
      <c r="O286" s="62" t="s">
        <v>737</v>
      </c>
      <c r="P286" s="63">
        <v>395</v>
      </c>
      <c r="Q286" s="64">
        <v>43651</v>
      </c>
      <c r="R286" s="64">
        <v>43651</v>
      </c>
      <c r="S286" s="63">
        <v>395</v>
      </c>
      <c r="T286" s="75" t="s">
        <v>1438</v>
      </c>
      <c r="U286" s="75"/>
      <c r="V286" s="99"/>
      <c r="W286" s="95"/>
    </row>
    <row r="287" spans="1:23" ht="27" customHeight="1">
      <c r="A287" s="53" t="s">
        <v>738</v>
      </c>
      <c r="B287" s="54" t="s">
        <v>71</v>
      </c>
      <c r="C287" s="54" t="s">
        <v>72</v>
      </c>
      <c r="D287" s="55" t="s">
        <v>82</v>
      </c>
      <c r="E287" s="56" t="s">
        <v>27</v>
      </c>
      <c r="F287" s="57"/>
      <c r="G287" s="58"/>
      <c r="H287" s="109" t="s">
        <v>1314</v>
      </c>
      <c r="I287" s="60"/>
      <c r="J287" s="60" t="s">
        <v>81</v>
      </c>
      <c r="K287" s="61"/>
      <c r="L287" s="58"/>
      <c r="M287" s="109" t="s">
        <v>1314</v>
      </c>
      <c r="N287" s="62"/>
      <c r="O287" s="60" t="s">
        <v>81</v>
      </c>
      <c r="P287" s="63">
        <v>5633.72</v>
      </c>
      <c r="Q287" s="64">
        <v>43654</v>
      </c>
      <c r="R287" s="64">
        <v>43662</v>
      </c>
      <c r="S287" s="63">
        <v>5633.72</v>
      </c>
      <c r="T287" s="75" t="s">
        <v>1438</v>
      </c>
      <c r="U287" s="75"/>
      <c r="V287" s="109"/>
      <c r="W287" s="95"/>
    </row>
    <row r="288" spans="1:23" ht="27" customHeight="1">
      <c r="A288" s="53" t="s">
        <v>741</v>
      </c>
      <c r="B288" s="54" t="s">
        <v>71</v>
      </c>
      <c r="C288" s="54" t="s">
        <v>72</v>
      </c>
      <c r="D288" s="55" t="s">
        <v>742</v>
      </c>
      <c r="E288" s="56" t="s">
        <v>24</v>
      </c>
      <c r="F288" s="57"/>
      <c r="G288" s="58"/>
      <c r="H288" s="99" t="s">
        <v>1341</v>
      </c>
      <c r="I288" s="60"/>
      <c r="J288" s="62" t="s">
        <v>724</v>
      </c>
      <c r="K288" s="61"/>
      <c r="L288" s="58"/>
      <c r="M288" s="99" t="s">
        <v>1341</v>
      </c>
      <c r="N288" s="62"/>
      <c r="O288" s="62" t="s">
        <v>724</v>
      </c>
      <c r="P288" s="63">
        <v>430</v>
      </c>
      <c r="Q288" s="64">
        <v>43656</v>
      </c>
      <c r="R288" s="64">
        <v>43661</v>
      </c>
      <c r="S288" s="63">
        <v>430</v>
      </c>
      <c r="T288" s="75" t="s">
        <v>1438</v>
      </c>
      <c r="U288" s="75"/>
      <c r="V288" s="99"/>
      <c r="W288" s="95"/>
    </row>
    <row r="289" spans="1:23" ht="27" customHeight="1">
      <c r="A289" s="53" t="s">
        <v>752</v>
      </c>
      <c r="B289" s="54" t="s">
        <v>71</v>
      </c>
      <c r="C289" s="54" t="s">
        <v>72</v>
      </c>
      <c r="D289" s="55" t="s">
        <v>557</v>
      </c>
      <c r="E289" s="56" t="s">
        <v>24</v>
      </c>
      <c r="F289" s="57"/>
      <c r="G289" s="58"/>
      <c r="H289" s="110" t="s">
        <v>1353</v>
      </c>
      <c r="I289" s="60"/>
      <c r="J289" s="62" t="s">
        <v>250</v>
      </c>
      <c r="K289" s="61"/>
      <c r="L289" s="58"/>
      <c r="M289" s="110" t="s">
        <v>1353</v>
      </c>
      <c r="N289" s="62"/>
      <c r="O289" s="62" t="s">
        <v>250</v>
      </c>
      <c r="P289" s="63">
        <v>630</v>
      </c>
      <c r="Q289" s="64">
        <v>43661</v>
      </c>
      <c r="R289" s="64">
        <v>43662</v>
      </c>
      <c r="S289" s="63">
        <v>630</v>
      </c>
      <c r="T289" s="75" t="s">
        <v>1438</v>
      </c>
      <c r="U289" s="75"/>
      <c r="V289" s="110"/>
      <c r="W289" s="95"/>
    </row>
    <row r="290" spans="1:23" ht="27" customHeight="1">
      <c r="A290" s="53" t="s">
        <v>743</v>
      </c>
      <c r="B290" s="54" t="s">
        <v>71</v>
      </c>
      <c r="C290" s="54" t="s">
        <v>72</v>
      </c>
      <c r="D290" s="55" t="s">
        <v>458</v>
      </c>
      <c r="E290" s="56" t="s">
        <v>24</v>
      </c>
      <c r="F290" s="57"/>
      <c r="G290" s="58"/>
      <c r="H290" s="99" t="s">
        <v>1336</v>
      </c>
      <c r="I290" s="60"/>
      <c r="J290" s="62" t="s">
        <v>201</v>
      </c>
      <c r="K290" s="61"/>
      <c r="L290" s="58"/>
      <c r="M290" s="99" t="s">
        <v>1336</v>
      </c>
      <c r="N290" s="62"/>
      <c r="O290" s="62" t="s">
        <v>201</v>
      </c>
      <c r="P290" s="63">
        <v>225</v>
      </c>
      <c r="Q290" s="64">
        <v>43661</v>
      </c>
      <c r="R290" s="64">
        <v>43666</v>
      </c>
      <c r="S290" s="63">
        <v>225</v>
      </c>
      <c r="T290" s="75" t="s">
        <v>1438</v>
      </c>
      <c r="U290" s="75"/>
      <c r="V290" s="99"/>
      <c r="W290" s="95"/>
    </row>
    <row r="291" spans="1:23" ht="27" customHeight="1">
      <c r="A291" s="53" t="s">
        <v>746</v>
      </c>
      <c r="B291" s="54" t="s">
        <v>71</v>
      </c>
      <c r="C291" s="54" t="s">
        <v>72</v>
      </c>
      <c r="D291" s="55" t="s">
        <v>84</v>
      </c>
      <c r="E291" s="56" t="s">
        <v>24</v>
      </c>
      <c r="F291" s="57"/>
      <c r="G291" s="58"/>
      <c r="H291" s="110" t="s">
        <v>1323</v>
      </c>
      <c r="I291" s="60"/>
      <c r="J291" s="62" t="s">
        <v>512</v>
      </c>
      <c r="K291" s="61"/>
      <c r="L291" s="58"/>
      <c r="M291" s="110" t="s">
        <v>1323</v>
      </c>
      <c r="N291" s="62"/>
      <c r="O291" s="62" t="s">
        <v>512</v>
      </c>
      <c r="P291" s="63">
        <v>272.34</v>
      </c>
      <c r="Q291" s="64">
        <v>43661</v>
      </c>
      <c r="R291" s="64">
        <v>43661</v>
      </c>
      <c r="S291" s="63">
        <v>272.34</v>
      </c>
      <c r="T291" s="75" t="s">
        <v>1438</v>
      </c>
      <c r="U291" s="75"/>
      <c r="V291" s="110"/>
      <c r="W291" s="95"/>
    </row>
    <row r="292" spans="1:23" ht="27" customHeight="1">
      <c r="A292" s="53" t="s">
        <v>744</v>
      </c>
      <c r="B292" s="54" t="s">
        <v>71</v>
      </c>
      <c r="C292" s="54" t="s">
        <v>72</v>
      </c>
      <c r="D292" s="55" t="s">
        <v>745</v>
      </c>
      <c r="E292" s="56" t="s">
        <v>24</v>
      </c>
      <c r="F292" s="57"/>
      <c r="G292" s="58"/>
      <c r="H292" s="59" t="s">
        <v>374</v>
      </c>
      <c r="I292" s="60"/>
      <c r="J292" s="60" t="s">
        <v>756</v>
      </c>
      <c r="K292" s="61"/>
      <c r="L292" s="58"/>
      <c r="M292" s="59" t="s">
        <v>374</v>
      </c>
      <c r="N292" s="62"/>
      <c r="O292" s="60" t="s">
        <v>756</v>
      </c>
      <c r="P292" s="63">
        <v>205</v>
      </c>
      <c r="Q292" s="64">
        <v>43661</v>
      </c>
      <c r="R292" s="64">
        <v>43666</v>
      </c>
      <c r="S292" s="63">
        <v>205</v>
      </c>
      <c r="T292" s="75" t="s">
        <v>1438</v>
      </c>
      <c r="U292" s="75"/>
      <c r="V292" s="107"/>
      <c r="W292" s="95"/>
    </row>
    <row r="293" spans="1:23" ht="27" customHeight="1">
      <c r="A293" s="53" t="s">
        <v>751</v>
      </c>
      <c r="B293" s="54" t="s">
        <v>71</v>
      </c>
      <c r="C293" s="54" t="s">
        <v>72</v>
      </c>
      <c r="D293" s="55" t="s">
        <v>106</v>
      </c>
      <c r="E293" s="56" t="s">
        <v>24</v>
      </c>
      <c r="F293" s="57"/>
      <c r="G293" s="58"/>
      <c r="H293" s="77" t="s">
        <v>1296</v>
      </c>
      <c r="I293" s="60"/>
      <c r="J293" s="60" t="s">
        <v>137</v>
      </c>
      <c r="K293" s="61"/>
      <c r="L293" s="58"/>
      <c r="M293" s="77" t="s">
        <v>1296</v>
      </c>
      <c r="N293" s="62"/>
      <c r="O293" s="60" t="s">
        <v>137</v>
      </c>
      <c r="P293" s="63">
        <v>480</v>
      </c>
      <c r="Q293" s="64">
        <v>43661</v>
      </c>
      <c r="R293" s="64">
        <v>43666</v>
      </c>
      <c r="S293" s="63">
        <v>480</v>
      </c>
      <c r="T293" s="75" t="s">
        <v>1438</v>
      </c>
      <c r="U293" s="75"/>
      <c r="V293" s="110"/>
      <c r="W293" s="95"/>
    </row>
    <row r="294" spans="1:23" ht="27" customHeight="1">
      <c r="A294" s="53" t="s">
        <v>750</v>
      </c>
      <c r="B294" s="54" t="s">
        <v>71</v>
      </c>
      <c r="C294" s="54" t="s">
        <v>72</v>
      </c>
      <c r="D294" s="55" t="s">
        <v>74</v>
      </c>
      <c r="E294" s="56" t="s">
        <v>24</v>
      </c>
      <c r="F294" s="57"/>
      <c r="G294" s="58"/>
      <c r="H294" s="59" t="s">
        <v>1295</v>
      </c>
      <c r="I294" s="60"/>
      <c r="J294" s="62" t="s">
        <v>75</v>
      </c>
      <c r="K294" s="61"/>
      <c r="L294" s="58"/>
      <c r="M294" s="59" t="s">
        <v>1295</v>
      </c>
      <c r="N294" s="62"/>
      <c r="O294" s="62" t="s">
        <v>75</v>
      </c>
      <c r="P294" s="63">
        <v>462.82</v>
      </c>
      <c r="Q294" s="64">
        <v>43661</v>
      </c>
      <c r="R294" s="64">
        <v>43667</v>
      </c>
      <c r="S294" s="63">
        <v>462.82</v>
      </c>
      <c r="T294" s="75" t="s">
        <v>1438</v>
      </c>
      <c r="U294" s="75"/>
      <c r="V294" s="107"/>
      <c r="W294" s="95"/>
    </row>
    <row r="295" spans="1:23" ht="27" customHeight="1">
      <c r="A295" s="53" t="s">
        <v>753</v>
      </c>
      <c r="B295" s="54" t="s">
        <v>71</v>
      </c>
      <c r="C295" s="54" t="s">
        <v>72</v>
      </c>
      <c r="D295" s="55" t="s">
        <v>82</v>
      </c>
      <c r="E295" s="56" t="s">
        <v>27</v>
      </c>
      <c r="F295" s="57"/>
      <c r="G295" s="58"/>
      <c r="H295" s="109" t="s">
        <v>1314</v>
      </c>
      <c r="I295" s="60"/>
      <c r="J295" s="60" t="s">
        <v>81</v>
      </c>
      <c r="K295" s="61"/>
      <c r="L295" s="58"/>
      <c r="M295" s="109" t="s">
        <v>1314</v>
      </c>
      <c r="N295" s="62"/>
      <c r="O295" s="60" t="s">
        <v>81</v>
      </c>
      <c r="P295" s="63">
        <v>7210.04</v>
      </c>
      <c r="Q295" s="64">
        <v>43661</v>
      </c>
      <c r="R295" s="64">
        <v>43669</v>
      </c>
      <c r="S295" s="63">
        <v>7210.04</v>
      </c>
      <c r="T295" s="75" t="s">
        <v>1438</v>
      </c>
      <c r="U295" s="75"/>
      <c r="V295" s="109"/>
      <c r="W295" s="95"/>
    </row>
    <row r="296" spans="1:23" ht="27" customHeight="1">
      <c r="A296" s="53" t="s">
        <v>749</v>
      </c>
      <c r="B296" s="54" t="s">
        <v>71</v>
      </c>
      <c r="C296" s="54" t="s">
        <v>72</v>
      </c>
      <c r="D296" s="55" t="s">
        <v>748</v>
      </c>
      <c r="E296" s="56" t="s">
        <v>24</v>
      </c>
      <c r="F296" s="57"/>
      <c r="G296" s="58"/>
      <c r="H296" s="99" t="s">
        <v>1358</v>
      </c>
      <c r="I296" s="60"/>
      <c r="J296" s="62" t="s">
        <v>245</v>
      </c>
      <c r="K296" s="61"/>
      <c r="L296" s="58"/>
      <c r="M296" s="99" t="s">
        <v>1358</v>
      </c>
      <c r="N296" s="62"/>
      <c r="O296" s="62" t="s">
        <v>245</v>
      </c>
      <c r="P296" s="63">
        <v>580</v>
      </c>
      <c r="Q296" s="64">
        <v>43662</v>
      </c>
      <c r="R296" s="64">
        <v>43662</v>
      </c>
      <c r="S296" s="63">
        <v>580</v>
      </c>
      <c r="T296" s="75" t="s">
        <v>1438</v>
      </c>
      <c r="U296" s="75"/>
      <c r="V296" s="99"/>
      <c r="W296" s="95"/>
    </row>
    <row r="297" spans="1:23" ht="27" customHeight="1">
      <c r="A297" s="53" t="s">
        <v>755</v>
      </c>
      <c r="B297" s="54" t="s">
        <v>71</v>
      </c>
      <c r="C297" s="54" t="s">
        <v>72</v>
      </c>
      <c r="D297" s="55" t="s">
        <v>123</v>
      </c>
      <c r="E297" s="56" t="s">
        <v>24</v>
      </c>
      <c r="F297" s="57"/>
      <c r="G297" s="58"/>
      <c r="H297" s="110" t="s">
        <v>1386</v>
      </c>
      <c r="I297" s="60"/>
      <c r="J297" s="62" t="s">
        <v>345</v>
      </c>
      <c r="K297" s="61"/>
      <c r="L297" s="58"/>
      <c r="M297" s="110" t="s">
        <v>1386</v>
      </c>
      <c r="N297" s="62"/>
      <c r="O297" s="62" t="s">
        <v>345</v>
      </c>
      <c r="P297" s="63">
        <v>159.8</v>
      </c>
      <c r="Q297" s="64">
        <v>43662</v>
      </c>
      <c r="R297" s="64">
        <v>43669</v>
      </c>
      <c r="S297" s="63">
        <v>159.8</v>
      </c>
      <c r="T297" s="75" t="s">
        <v>1438</v>
      </c>
      <c r="U297" s="75"/>
      <c r="V297" s="110"/>
      <c r="W297" s="95"/>
    </row>
    <row r="298" spans="1:23" ht="27" customHeight="1">
      <c r="A298" s="53" t="s">
        <v>754</v>
      </c>
      <c r="B298" s="54" t="s">
        <v>71</v>
      </c>
      <c r="C298" s="54" t="s">
        <v>72</v>
      </c>
      <c r="D298" s="55" t="s">
        <v>202</v>
      </c>
      <c r="E298" s="56" t="s">
        <v>24</v>
      </c>
      <c r="F298" s="57"/>
      <c r="G298" s="58"/>
      <c r="H298" s="99" t="s">
        <v>1355</v>
      </c>
      <c r="I298" s="60"/>
      <c r="J298" s="62" t="s">
        <v>165</v>
      </c>
      <c r="K298" s="61"/>
      <c r="L298" s="58"/>
      <c r="M298" s="99" t="s">
        <v>1355</v>
      </c>
      <c r="N298" s="62"/>
      <c r="O298" s="62" t="s">
        <v>165</v>
      </c>
      <c r="P298" s="63">
        <v>494</v>
      </c>
      <c r="Q298" s="64">
        <v>43662</v>
      </c>
      <c r="R298" s="64">
        <v>43669</v>
      </c>
      <c r="S298" s="63">
        <v>494</v>
      </c>
      <c r="T298" s="75" t="s">
        <v>1438</v>
      </c>
      <c r="U298" s="75"/>
      <c r="V298" s="99"/>
      <c r="W298" s="95"/>
    </row>
    <row r="299" spans="1:23" ht="27" customHeight="1">
      <c r="A299" s="53" t="s">
        <v>759</v>
      </c>
      <c r="B299" s="54" t="s">
        <v>71</v>
      </c>
      <c r="C299" s="54" t="s">
        <v>72</v>
      </c>
      <c r="D299" s="55" t="s">
        <v>747</v>
      </c>
      <c r="E299" s="56" t="s">
        <v>24</v>
      </c>
      <c r="F299" s="57"/>
      <c r="G299" s="58"/>
      <c r="H299" s="110" t="s">
        <v>1323</v>
      </c>
      <c r="I299" s="60"/>
      <c r="J299" s="62" t="s">
        <v>512</v>
      </c>
      <c r="K299" s="61"/>
      <c r="L299" s="58"/>
      <c r="M299" s="110" t="s">
        <v>1323</v>
      </c>
      <c r="N299" s="62"/>
      <c r="O299" s="62" t="s">
        <v>512</v>
      </c>
      <c r="P299" s="63">
        <v>1666.7</v>
      </c>
      <c r="Q299" s="64">
        <v>43665</v>
      </c>
      <c r="R299" s="64">
        <v>43671</v>
      </c>
      <c r="S299" s="63">
        <v>1666.7</v>
      </c>
      <c r="T299" s="75" t="s">
        <v>1438</v>
      </c>
      <c r="U299" s="75"/>
      <c r="V299" s="110"/>
      <c r="W299" s="95"/>
    </row>
    <row r="300" spans="1:23" ht="27" customHeight="1">
      <c r="A300" s="53" t="s">
        <v>795</v>
      </c>
      <c r="B300" s="54" t="s">
        <v>71</v>
      </c>
      <c r="C300" s="54" t="s">
        <v>72</v>
      </c>
      <c r="D300" s="55" t="s">
        <v>95</v>
      </c>
      <c r="E300" s="56" t="s">
        <v>24</v>
      </c>
      <c r="F300" s="57"/>
      <c r="G300" s="58"/>
      <c r="H300" s="99" t="s">
        <v>1346</v>
      </c>
      <c r="I300" s="60"/>
      <c r="J300" s="62" t="s">
        <v>96</v>
      </c>
      <c r="K300" s="61"/>
      <c r="L300" s="58"/>
      <c r="M300" s="99" t="s">
        <v>1346</v>
      </c>
      <c r="N300" s="62"/>
      <c r="O300" s="62" t="s">
        <v>96</v>
      </c>
      <c r="P300" s="63">
        <v>462.65</v>
      </c>
      <c r="Q300" s="64">
        <v>43668</v>
      </c>
      <c r="R300" s="64">
        <v>43668</v>
      </c>
      <c r="S300" s="63">
        <v>462.65</v>
      </c>
      <c r="T300" s="75" t="s">
        <v>1438</v>
      </c>
      <c r="U300" s="75"/>
      <c r="V300" s="99"/>
      <c r="W300" s="95"/>
    </row>
    <row r="301" spans="1:23" ht="27" customHeight="1">
      <c r="A301" s="53" t="s">
        <v>806</v>
      </c>
      <c r="B301" s="54" t="s">
        <v>71</v>
      </c>
      <c r="C301" s="54" t="s">
        <v>72</v>
      </c>
      <c r="D301" s="55" t="s">
        <v>82</v>
      </c>
      <c r="E301" s="56" t="s">
        <v>27</v>
      </c>
      <c r="F301" s="57"/>
      <c r="G301" s="58"/>
      <c r="H301" s="109" t="s">
        <v>1314</v>
      </c>
      <c r="I301" s="60"/>
      <c r="J301" s="62" t="s">
        <v>81</v>
      </c>
      <c r="K301" s="61"/>
      <c r="L301" s="58"/>
      <c r="M301" s="109" t="s">
        <v>1314</v>
      </c>
      <c r="N301" s="62"/>
      <c r="O301" s="62" t="s">
        <v>81</v>
      </c>
      <c r="P301" s="63">
        <v>6164.43</v>
      </c>
      <c r="Q301" s="64">
        <v>43668</v>
      </c>
      <c r="R301" s="64">
        <v>43676</v>
      </c>
      <c r="S301" s="63">
        <v>6164.43</v>
      </c>
      <c r="T301" s="75" t="s">
        <v>1438</v>
      </c>
      <c r="U301" s="75"/>
      <c r="V301" s="109"/>
      <c r="W301" s="95"/>
    </row>
    <row r="302" spans="1:23" ht="27" customHeight="1">
      <c r="A302" s="53" t="s">
        <v>808</v>
      </c>
      <c r="B302" s="54" t="s">
        <v>71</v>
      </c>
      <c r="C302" s="54" t="s">
        <v>72</v>
      </c>
      <c r="D302" s="55" t="s">
        <v>1106</v>
      </c>
      <c r="E302" s="56" t="s">
        <v>24</v>
      </c>
      <c r="F302" s="57"/>
      <c r="G302" s="58"/>
      <c r="H302" s="110" t="s">
        <v>1304</v>
      </c>
      <c r="I302" s="60"/>
      <c r="J302" s="62" t="s">
        <v>78</v>
      </c>
      <c r="K302" s="61"/>
      <c r="L302" s="58"/>
      <c r="M302" s="110" t="s">
        <v>1304</v>
      </c>
      <c r="N302" s="62"/>
      <c r="O302" s="62" t="s">
        <v>78</v>
      </c>
      <c r="P302" s="63">
        <v>763.29</v>
      </c>
      <c r="Q302" s="64">
        <v>43671</v>
      </c>
      <c r="R302" s="64">
        <v>43671</v>
      </c>
      <c r="S302" s="63">
        <v>763.29</v>
      </c>
      <c r="T302" s="75" t="s">
        <v>1438</v>
      </c>
      <c r="U302" s="75"/>
      <c r="V302" s="110"/>
      <c r="W302" s="95"/>
    </row>
    <row r="303" spans="1:23" s="29" customFormat="1" ht="27" customHeight="1">
      <c r="A303" s="53" t="s">
        <v>810</v>
      </c>
      <c r="B303" s="54" t="s">
        <v>71</v>
      </c>
      <c r="C303" s="54" t="s">
        <v>72</v>
      </c>
      <c r="D303" s="55" t="s">
        <v>77</v>
      </c>
      <c r="E303" s="56" t="s">
        <v>24</v>
      </c>
      <c r="F303" s="57"/>
      <c r="G303" s="58"/>
      <c r="H303" s="99" t="s">
        <v>1303</v>
      </c>
      <c r="I303" s="60"/>
      <c r="J303" s="62" t="s">
        <v>811</v>
      </c>
      <c r="K303" s="61"/>
      <c r="L303" s="58"/>
      <c r="M303" s="99" t="s">
        <v>1303</v>
      </c>
      <c r="N303" s="54" t="s">
        <v>1303</v>
      </c>
      <c r="O303" s="62" t="s">
        <v>811</v>
      </c>
      <c r="P303" s="63">
        <v>169.98</v>
      </c>
      <c r="Q303" s="64">
        <v>43671</v>
      </c>
      <c r="R303" s="64">
        <v>43671</v>
      </c>
      <c r="S303" s="63">
        <v>169.98</v>
      </c>
      <c r="T303" s="75" t="s">
        <v>1438</v>
      </c>
      <c r="U303" s="75"/>
      <c r="V303" s="99"/>
      <c r="W303" s="95"/>
    </row>
    <row r="304" spans="1:23" s="29" customFormat="1" ht="27" customHeight="1">
      <c r="A304" s="53" t="s">
        <v>813</v>
      </c>
      <c r="B304" s="54" t="s">
        <v>71</v>
      </c>
      <c r="C304" s="54" t="s">
        <v>72</v>
      </c>
      <c r="D304" s="55" t="s">
        <v>814</v>
      </c>
      <c r="E304" s="56" t="s">
        <v>24</v>
      </c>
      <c r="F304" s="57"/>
      <c r="G304" s="58"/>
      <c r="H304" s="54" t="s">
        <v>1308</v>
      </c>
      <c r="I304" s="60"/>
      <c r="J304" s="60" t="s">
        <v>815</v>
      </c>
      <c r="K304" s="61"/>
      <c r="L304" s="58"/>
      <c r="M304" s="54" t="s">
        <v>1308</v>
      </c>
      <c r="N304" s="62"/>
      <c r="O304" s="60" t="s">
        <v>815</v>
      </c>
      <c r="P304" s="63">
        <f>225+225</f>
        <v>450</v>
      </c>
      <c r="Q304" s="64">
        <v>43671</v>
      </c>
      <c r="R304" s="64">
        <v>43676</v>
      </c>
      <c r="S304" s="63">
        <f>225+225</f>
        <v>450</v>
      </c>
      <c r="T304" s="75" t="s">
        <v>1438</v>
      </c>
      <c r="U304" s="75"/>
      <c r="V304" s="99"/>
      <c r="W304" s="95"/>
    </row>
    <row r="305" spans="1:23" s="29" customFormat="1" ht="27" customHeight="1">
      <c r="A305" s="53" t="s">
        <v>816</v>
      </c>
      <c r="B305" s="54" t="s">
        <v>71</v>
      </c>
      <c r="C305" s="54" t="s">
        <v>72</v>
      </c>
      <c r="D305" s="55" t="s">
        <v>127</v>
      </c>
      <c r="E305" s="56" t="s">
        <v>24</v>
      </c>
      <c r="F305" s="57"/>
      <c r="G305" s="58"/>
      <c r="H305" s="110" t="s">
        <v>1327</v>
      </c>
      <c r="I305" s="60"/>
      <c r="J305" s="62" t="s">
        <v>129</v>
      </c>
      <c r="K305" s="61"/>
      <c r="L305" s="58"/>
      <c r="M305" s="110" t="s">
        <v>1327</v>
      </c>
      <c r="N305" s="62"/>
      <c r="O305" s="62" t="s">
        <v>129</v>
      </c>
      <c r="P305" s="63">
        <v>1285.44</v>
      </c>
      <c r="Q305" s="64">
        <v>43672</v>
      </c>
      <c r="R305" s="64">
        <v>43672</v>
      </c>
      <c r="S305" s="63">
        <v>1285.44</v>
      </c>
      <c r="T305" s="75" t="s">
        <v>1438</v>
      </c>
      <c r="U305" s="75"/>
      <c r="V305" s="110"/>
      <c r="W305" s="95"/>
    </row>
    <row r="306" spans="1:23" s="29" customFormat="1" ht="27" customHeight="1">
      <c r="A306" s="53" t="s">
        <v>818</v>
      </c>
      <c r="B306" s="54" t="s">
        <v>71</v>
      </c>
      <c r="C306" s="54" t="s">
        <v>72</v>
      </c>
      <c r="D306" s="55" t="s">
        <v>127</v>
      </c>
      <c r="E306" s="56" t="s">
        <v>24</v>
      </c>
      <c r="F306" s="57"/>
      <c r="G306" s="58"/>
      <c r="H306" s="110" t="s">
        <v>1326</v>
      </c>
      <c r="I306" s="60"/>
      <c r="J306" s="62" t="s">
        <v>224</v>
      </c>
      <c r="K306" s="61"/>
      <c r="L306" s="58"/>
      <c r="M306" s="110" t="s">
        <v>1326</v>
      </c>
      <c r="N306" s="62"/>
      <c r="O306" s="62" t="s">
        <v>224</v>
      </c>
      <c r="P306" s="63">
        <v>270</v>
      </c>
      <c r="Q306" s="64">
        <v>43672</v>
      </c>
      <c r="R306" s="64">
        <v>43672</v>
      </c>
      <c r="S306" s="63">
        <v>270</v>
      </c>
      <c r="T306" s="75" t="s">
        <v>1438</v>
      </c>
      <c r="U306" s="75"/>
      <c r="V306" s="110"/>
      <c r="W306" s="95"/>
    </row>
    <row r="307" spans="1:23" s="29" customFormat="1" ht="27" customHeight="1">
      <c r="A307" s="53" t="s">
        <v>819</v>
      </c>
      <c r="B307" s="54" t="s">
        <v>71</v>
      </c>
      <c r="C307" s="54" t="s">
        <v>72</v>
      </c>
      <c r="D307" s="55" t="s">
        <v>132</v>
      </c>
      <c r="E307" s="56" t="s">
        <v>24</v>
      </c>
      <c r="F307" s="57"/>
      <c r="G307" s="58"/>
      <c r="H307" s="99" t="s">
        <v>1325</v>
      </c>
      <c r="I307" s="60"/>
      <c r="J307" s="62" t="s">
        <v>133</v>
      </c>
      <c r="K307" s="61"/>
      <c r="L307" s="58"/>
      <c r="M307" s="99" t="s">
        <v>1325</v>
      </c>
      <c r="N307" s="62"/>
      <c r="O307" s="62" t="s">
        <v>133</v>
      </c>
      <c r="P307" s="63">
        <v>1681.1</v>
      </c>
      <c r="Q307" s="64">
        <v>43672</v>
      </c>
      <c r="R307" s="64">
        <v>43672</v>
      </c>
      <c r="S307" s="63">
        <v>1681.1</v>
      </c>
      <c r="T307" s="75" t="s">
        <v>1438</v>
      </c>
      <c r="U307" s="75"/>
      <c r="V307" s="99"/>
      <c r="W307" s="95"/>
    </row>
    <row r="308" spans="1:23" s="29" customFormat="1" ht="27" customHeight="1">
      <c r="A308" s="53" t="s">
        <v>822</v>
      </c>
      <c r="B308" s="54" t="s">
        <v>71</v>
      </c>
      <c r="C308" s="54" t="s">
        <v>72</v>
      </c>
      <c r="D308" s="55" t="s">
        <v>823</v>
      </c>
      <c r="E308" s="56" t="s">
        <v>24</v>
      </c>
      <c r="F308" s="57"/>
      <c r="G308" s="58"/>
      <c r="H308" s="54" t="s">
        <v>1298</v>
      </c>
      <c r="I308" s="60"/>
      <c r="J308" s="62" t="s">
        <v>824</v>
      </c>
      <c r="K308" s="61"/>
      <c r="L308" s="58"/>
      <c r="M308" s="54" t="s">
        <v>1298</v>
      </c>
      <c r="N308" s="62"/>
      <c r="O308" s="62" t="s">
        <v>824</v>
      </c>
      <c r="P308" s="63">
        <v>555</v>
      </c>
      <c r="Q308" s="64">
        <v>43672</v>
      </c>
      <c r="R308" s="64">
        <v>43672</v>
      </c>
      <c r="S308" s="63">
        <v>555</v>
      </c>
      <c r="T308" s="75" t="s">
        <v>1438</v>
      </c>
      <c r="U308" s="75"/>
      <c r="V308" s="99"/>
      <c r="W308" s="95"/>
    </row>
    <row r="309" spans="1:23" s="29" customFormat="1" ht="27" customHeight="1">
      <c r="A309" s="53" t="s">
        <v>828</v>
      </c>
      <c r="B309" s="54" t="s">
        <v>71</v>
      </c>
      <c r="C309" s="54" t="s">
        <v>72</v>
      </c>
      <c r="D309" s="55" t="s">
        <v>106</v>
      </c>
      <c r="E309" s="56" t="s">
        <v>24</v>
      </c>
      <c r="F309" s="57"/>
      <c r="G309" s="58"/>
      <c r="H309" s="77" t="s">
        <v>1296</v>
      </c>
      <c r="I309" s="60"/>
      <c r="J309" s="60" t="s">
        <v>137</v>
      </c>
      <c r="K309" s="61"/>
      <c r="L309" s="58"/>
      <c r="M309" s="77" t="s">
        <v>1296</v>
      </c>
      <c r="N309" s="62"/>
      <c r="O309" s="60" t="s">
        <v>137</v>
      </c>
      <c r="P309" s="63">
        <v>480</v>
      </c>
      <c r="Q309" s="64">
        <v>43672</v>
      </c>
      <c r="R309" s="64">
        <v>43678</v>
      </c>
      <c r="S309" s="63">
        <v>480</v>
      </c>
      <c r="T309" s="75" t="s">
        <v>1438</v>
      </c>
      <c r="U309" s="75"/>
      <c r="V309" s="110"/>
      <c r="W309" s="95"/>
    </row>
    <row r="310" spans="1:23" s="29" customFormat="1" ht="27" customHeight="1">
      <c r="A310" s="53" t="s">
        <v>829</v>
      </c>
      <c r="B310" s="54" t="s">
        <v>71</v>
      </c>
      <c r="C310" s="54" t="s">
        <v>72</v>
      </c>
      <c r="D310" s="55" t="s">
        <v>84</v>
      </c>
      <c r="E310" s="56" t="s">
        <v>24</v>
      </c>
      <c r="F310" s="57"/>
      <c r="G310" s="58"/>
      <c r="H310" s="110" t="s">
        <v>1306</v>
      </c>
      <c r="I310" s="60"/>
      <c r="J310" s="62" t="s">
        <v>307</v>
      </c>
      <c r="K310" s="61"/>
      <c r="L310" s="58"/>
      <c r="M310" s="110" t="s">
        <v>1306</v>
      </c>
      <c r="N310" s="62"/>
      <c r="O310" s="62" t="s">
        <v>307</v>
      </c>
      <c r="P310" s="63">
        <v>580.29</v>
      </c>
      <c r="Q310" s="64">
        <v>43672</v>
      </c>
      <c r="R310" s="64">
        <v>43678</v>
      </c>
      <c r="S310" s="63">
        <v>580.29</v>
      </c>
      <c r="T310" s="75" t="s">
        <v>1438</v>
      </c>
      <c r="U310" s="75"/>
      <c r="V310" s="110"/>
      <c r="W310" s="95"/>
    </row>
    <row r="311" spans="1:23" s="29" customFormat="1" ht="27" customHeight="1">
      <c r="A311" s="53" t="s">
        <v>827</v>
      </c>
      <c r="B311" s="54" t="s">
        <v>71</v>
      </c>
      <c r="C311" s="54" t="s">
        <v>72</v>
      </c>
      <c r="D311" s="55" t="s">
        <v>192</v>
      </c>
      <c r="E311" s="56" t="s">
        <v>24</v>
      </c>
      <c r="F311" s="57"/>
      <c r="G311" s="58"/>
      <c r="H311" s="99" t="s">
        <v>1356</v>
      </c>
      <c r="I311" s="60"/>
      <c r="J311" s="62" t="s">
        <v>193</v>
      </c>
      <c r="K311" s="61"/>
      <c r="L311" s="58"/>
      <c r="M311" s="99" t="s">
        <v>1356</v>
      </c>
      <c r="N311" s="62"/>
      <c r="O311" s="62" t="s">
        <v>193</v>
      </c>
      <c r="P311" s="63">
        <v>652</v>
      </c>
      <c r="Q311" s="64">
        <v>43672</v>
      </c>
      <c r="R311" s="64">
        <v>43678</v>
      </c>
      <c r="S311" s="63">
        <v>652</v>
      </c>
      <c r="T311" s="75" t="s">
        <v>1438</v>
      </c>
      <c r="U311" s="75"/>
      <c r="V311" s="99"/>
      <c r="W311" s="95"/>
    </row>
    <row r="312" spans="1:23" s="29" customFormat="1" ht="27" customHeight="1">
      <c r="A312" s="53" t="s">
        <v>825</v>
      </c>
      <c r="B312" s="54" t="s">
        <v>71</v>
      </c>
      <c r="C312" s="54" t="s">
        <v>72</v>
      </c>
      <c r="D312" s="55" t="s">
        <v>826</v>
      </c>
      <c r="E312" s="56" t="s">
        <v>24</v>
      </c>
      <c r="F312" s="57"/>
      <c r="G312" s="58"/>
      <c r="H312" s="77" t="s">
        <v>1296</v>
      </c>
      <c r="I312" s="60"/>
      <c r="J312" s="60" t="s">
        <v>137</v>
      </c>
      <c r="K312" s="61"/>
      <c r="L312" s="58"/>
      <c r="M312" s="77" t="s">
        <v>1296</v>
      </c>
      <c r="N312" s="62"/>
      <c r="O312" s="60" t="s">
        <v>137</v>
      </c>
      <c r="P312" s="63">
        <v>55</v>
      </c>
      <c r="Q312" s="64">
        <v>43672</v>
      </c>
      <c r="R312" s="64">
        <v>43678</v>
      </c>
      <c r="S312" s="63">
        <v>55</v>
      </c>
      <c r="T312" s="75" t="s">
        <v>1438</v>
      </c>
      <c r="U312" s="75"/>
      <c r="V312" s="110"/>
      <c r="W312" s="95"/>
    </row>
    <row r="313" spans="1:23" s="29" customFormat="1" ht="27" customHeight="1">
      <c r="A313" s="53" t="s">
        <v>830</v>
      </c>
      <c r="B313" s="54" t="s">
        <v>71</v>
      </c>
      <c r="C313" s="54" t="s">
        <v>72</v>
      </c>
      <c r="D313" s="55" t="s">
        <v>160</v>
      </c>
      <c r="E313" s="56" t="s">
        <v>24</v>
      </c>
      <c r="F313" s="57"/>
      <c r="G313" s="58"/>
      <c r="H313" s="110" t="s">
        <v>1327</v>
      </c>
      <c r="I313" s="60"/>
      <c r="J313" s="62" t="s">
        <v>129</v>
      </c>
      <c r="K313" s="61"/>
      <c r="L313" s="58"/>
      <c r="M313" s="110" t="s">
        <v>1327</v>
      </c>
      <c r="N313" s="62"/>
      <c r="O313" s="62" t="s">
        <v>129</v>
      </c>
      <c r="P313" s="63">
        <v>538.84</v>
      </c>
      <c r="Q313" s="64">
        <v>43675</v>
      </c>
      <c r="R313" s="64">
        <v>43675</v>
      </c>
      <c r="S313" s="63">
        <v>538.84</v>
      </c>
      <c r="T313" s="75" t="s">
        <v>1438</v>
      </c>
      <c r="U313" s="75"/>
      <c r="V313" s="110"/>
      <c r="W313" s="95"/>
    </row>
    <row r="314" spans="1:23" s="29" customFormat="1" ht="27" customHeight="1">
      <c r="A314" s="53" t="s">
        <v>832</v>
      </c>
      <c r="B314" s="54" t="s">
        <v>71</v>
      </c>
      <c r="C314" s="54" t="s">
        <v>72</v>
      </c>
      <c r="D314" s="55" t="s">
        <v>127</v>
      </c>
      <c r="E314" s="56" t="s">
        <v>24</v>
      </c>
      <c r="F314" s="57"/>
      <c r="G314" s="58"/>
      <c r="H314" s="110" t="s">
        <v>1324</v>
      </c>
      <c r="I314" s="60"/>
      <c r="J314" s="62" t="s">
        <v>163</v>
      </c>
      <c r="K314" s="61"/>
      <c r="L314" s="58"/>
      <c r="M314" s="110" t="s">
        <v>1324</v>
      </c>
      <c r="N314" s="62"/>
      <c r="O314" s="62" t="s">
        <v>163</v>
      </c>
      <c r="P314" s="63">
        <v>1027.28</v>
      </c>
      <c r="Q314" s="64">
        <v>43675</v>
      </c>
      <c r="R314" s="64">
        <v>43675</v>
      </c>
      <c r="S314" s="63">
        <v>1027.28</v>
      </c>
      <c r="T314" s="75" t="s">
        <v>1438</v>
      </c>
      <c r="U314" s="75"/>
      <c r="V314" s="110"/>
      <c r="W314" s="95"/>
    </row>
    <row r="315" spans="1:23" s="29" customFormat="1" ht="27" customHeight="1">
      <c r="A315" s="53" t="s">
        <v>834</v>
      </c>
      <c r="B315" s="54" t="s">
        <v>71</v>
      </c>
      <c r="C315" s="54" t="s">
        <v>72</v>
      </c>
      <c r="D315" s="55" t="s">
        <v>160</v>
      </c>
      <c r="E315" s="56" t="s">
        <v>24</v>
      </c>
      <c r="F315" s="57"/>
      <c r="G315" s="58"/>
      <c r="H315" s="99" t="s">
        <v>1320</v>
      </c>
      <c r="I315" s="60"/>
      <c r="J315" s="62" t="s">
        <v>128</v>
      </c>
      <c r="K315" s="61"/>
      <c r="L315" s="58"/>
      <c r="M315" s="99" t="s">
        <v>1320</v>
      </c>
      <c r="N315" s="62"/>
      <c r="O315" s="62" t="s">
        <v>128</v>
      </c>
      <c r="P315" s="63">
        <v>5015.41</v>
      </c>
      <c r="Q315" s="64">
        <v>43675</v>
      </c>
      <c r="R315" s="64">
        <v>43675</v>
      </c>
      <c r="S315" s="63">
        <v>5015.41</v>
      </c>
      <c r="T315" s="75" t="s">
        <v>1438</v>
      </c>
      <c r="U315" s="75"/>
      <c r="V315" s="99"/>
      <c r="W315" s="95"/>
    </row>
    <row r="316" spans="1:23" s="29" customFormat="1" ht="27" customHeight="1">
      <c r="A316" s="53" t="s">
        <v>836</v>
      </c>
      <c r="B316" s="54" t="s">
        <v>71</v>
      </c>
      <c r="C316" s="54" t="s">
        <v>72</v>
      </c>
      <c r="D316" s="55" t="s">
        <v>837</v>
      </c>
      <c r="E316" s="56" t="s">
        <v>24</v>
      </c>
      <c r="F316" s="57"/>
      <c r="G316" s="58"/>
      <c r="H316" s="99" t="s">
        <v>1338</v>
      </c>
      <c r="I316" s="60"/>
      <c r="J316" s="62" t="s">
        <v>318</v>
      </c>
      <c r="K316" s="61"/>
      <c r="L316" s="58"/>
      <c r="M316" s="99" t="s">
        <v>1338</v>
      </c>
      <c r="N316" s="62"/>
      <c r="O316" s="62" t="s">
        <v>318</v>
      </c>
      <c r="P316" s="63">
        <v>400</v>
      </c>
      <c r="Q316" s="64">
        <v>43675</v>
      </c>
      <c r="R316" s="64">
        <v>43675</v>
      </c>
      <c r="S316" s="63">
        <v>400</v>
      </c>
      <c r="T316" s="75" t="s">
        <v>1438</v>
      </c>
      <c r="U316" s="75"/>
      <c r="V316" s="99"/>
      <c r="W316" s="95"/>
    </row>
    <row r="317" spans="1:23" s="29" customFormat="1" ht="27" customHeight="1">
      <c r="A317" s="53" t="s">
        <v>838</v>
      </c>
      <c r="B317" s="54" t="s">
        <v>71</v>
      </c>
      <c r="C317" s="54" t="s">
        <v>72</v>
      </c>
      <c r="D317" s="55" t="s">
        <v>82</v>
      </c>
      <c r="E317" s="56" t="s">
        <v>24</v>
      </c>
      <c r="F317" s="57"/>
      <c r="G317" s="58"/>
      <c r="H317" s="109" t="s">
        <v>1314</v>
      </c>
      <c r="I317" s="60"/>
      <c r="J317" s="62" t="s">
        <v>81</v>
      </c>
      <c r="K317" s="61"/>
      <c r="L317" s="58"/>
      <c r="M317" s="109" t="s">
        <v>1314</v>
      </c>
      <c r="N317" s="62"/>
      <c r="O317" s="62" t="s">
        <v>81</v>
      </c>
      <c r="P317" s="63">
        <v>6193.96</v>
      </c>
      <c r="Q317" s="64">
        <v>43675</v>
      </c>
      <c r="R317" s="64">
        <v>43683</v>
      </c>
      <c r="S317" s="63">
        <v>6193.96</v>
      </c>
      <c r="T317" s="75" t="s">
        <v>1438</v>
      </c>
      <c r="U317" s="75"/>
      <c r="V317" s="109"/>
      <c r="W317" s="95"/>
    </row>
    <row r="318" spans="1:23" s="29" customFormat="1" ht="27" customHeight="1">
      <c r="A318" s="53" t="s">
        <v>839</v>
      </c>
      <c r="B318" s="54" t="s">
        <v>71</v>
      </c>
      <c r="C318" s="54" t="s">
        <v>72</v>
      </c>
      <c r="D318" s="55" t="s">
        <v>840</v>
      </c>
      <c r="E318" s="56" t="s">
        <v>24</v>
      </c>
      <c r="F318" s="57"/>
      <c r="G318" s="58"/>
      <c r="H318" s="110" t="s">
        <v>1385</v>
      </c>
      <c r="I318" s="60"/>
      <c r="J318" s="62" t="s">
        <v>841</v>
      </c>
      <c r="K318" s="61"/>
      <c r="L318" s="58"/>
      <c r="M318" s="110" t="s">
        <v>1385</v>
      </c>
      <c r="N318" s="62"/>
      <c r="O318" s="62" t="s">
        <v>841</v>
      </c>
      <c r="P318" s="63">
        <v>92.04</v>
      </c>
      <c r="Q318" s="64">
        <v>43676</v>
      </c>
      <c r="R318" s="64">
        <v>43676</v>
      </c>
      <c r="S318" s="63">
        <v>92.04</v>
      </c>
      <c r="T318" s="75" t="s">
        <v>1438</v>
      </c>
      <c r="U318" s="75"/>
      <c r="V318" s="119"/>
      <c r="W318" s="95"/>
    </row>
    <row r="319" spans="1:23" s="29" customFormat="1" ht="27" customHeight="1">
      <c r="A319" s="53" t="s">
        <v>842</v>
      </c>
      <c r="B319" s="54" t="s">
        <v>71</v>
      </c>
      <c r="C319" s="54" t="s">
        <v>72</v>
      </c>
      <c r="D319" s="55" t="s">
        <v>168</v>
      </c>
      <c r="E319" s="56" t="s">
        <v>24</v>
      </c>
      <c r="F319" s="57"/>
      <c r="G319" s="58"/>
      <c r="H319" s="59" t="s">
        <v>1427</v>
      </c>
      <c r="I319" s="60"/>
      <c r="J319" s="62" t="s">
        <v>169</v>
      </c>
      <c r="K319" s="61"/>
      <c r="L319" s="58"/>
      <c r="M319" s="59" t="s">
        <v>1427</v>
      </c>
      <c r="N319" s="62"/>
      <c r="O319" s="62" t="s">
        <v>169</v>
      </c>
      <c r="P319" s="63">
        <v>143.63</v>
      </c>
      <c r="Q319" s="64">
        <v>43676</v>
      </c>
      <c r="R319" s="64">
        <v>43676</v>
      </c>
      <c r="S319" s="63">
        <v>143.63</v>
      </c>
      <c r="T319" s="75" t="s">
        <v>1438</v>
      </c>
      <c r="U319" s="75"/>
      <c r="V319" s="110"/>
      <c r="W319" s="95"/>
    </row>
    <row r="320" spans="1:23" s="29" customFormat="1" ht="27" customHeight="1">
      <c r="A320" s="53" t="s">
        <v>1125</v>
      </c>
      <c r="B320" s="54"/>
      <c r="C320" s="54"/>
      <c r="D320" s="55" t="s">
        <v>1126</v>
      </c>
      <c r="E320" s="56" t="s">
        <v>24</v>
      </c>
      <c r="F320" s="57"/>
      <c r="G320" s="58"/>
      <c r="H320" s="54" t="s">
        <v>1301</v>
      </c>
      <c r="I320" s="60"/>
      <c r="J320" s="62" t="s">
        <v>1127</v>
      </c>
      <c r="K320" s="61"/>
      <c r="L320" s="58"/>
      <c r="M320" s="54" t="s">
        <v>1301</v>
      </c>
      <c r="N320" s="62"/>
      <c r="O320" s="62" t="s">
        <v>1127</v>
      </c>
      <c r="P320" s="63">
        <v>497.1</v>
      </c>
      <c r="Q320" s="64">
        <v>43679</v>
      </c>
      <c r="R320" s="64">
        <v>43734</v>
      </c>
      <c r="S320" s="63">
        <v>497.1</v>
      </c>
      <c r="T320" s="75" t="s">
        <v>1438</v>
      </c>
      <c r="U320" s="75"/>
      <c r="V320" s="99"/>
      <c r="W320" s="95"/>
    </row>
    <row r="321" spans="1:23" s="29" customFormat="1" ht="27" customHeight="1">
      <c r="A321" s="53" t="s">
        <v>845</v>
      </c>
      <c r="B321" s="54" t="s">
        <v>71</v>
      </c>
      <c r="C321" s="54" t="s">
        <v>72</v>
      </c>
      <c r="D321" s="55" t="s">
        <v>846</v>
      </c>
      <c r="E321" s="56" t="s">
        <v>24</v>
      </c>
      <c r="F321" s="57"/>
      <c r="G321" s="58"/>
      <c r="H321" s="99" t="s">
        <v>1372</v>
      </c>
      <c r="I321" s="60"/>
      <c r="J321" s="60" t="s">
        <v>847</v>
      </c>
      <c r="K321" s="61"/>
      <c r="L321" s="58"/>
      <c r="M321" s="99" t="s">
        <v>1372</v>
      </c>
      <c r="N321" s="62"/>
      <c r="O321" s="60" t="s">
        <v>847</v>
      </c>
      <c r="P321" s="63">
        <v>2900</v>
      </c>
      <c r="Q321" s="64">
        <v>43682</v>
      </c>
      <c r="R321" s="64">
        <v>43682</v>
      </c>
      <c r="S321" s="63">
        <v>2900</v>
      </c>
      <c r="T321" s="75" t="s">
        <v>1438</v>
      </c>
      <c r="U321" s="75"/>
      <c r="V321" s="99"/>
      <c r="W321" s="95"/>
    </row>
    <row r="322" spans="1:23" s="29" customFormat="1" ht="27" customHeight="1">
      <c r="A322" s="53" t="s">
        <v>1103</v>
      </c>
      <c r="B322" s="54" t="s">
        <v>71</v>
      </c>
      <c r="C322" s="54" t="s">
        <v>72</v>
      </c>
      <c r="D322" s="55" t="s">
        <v>82</v>
      </c>
      <c r="E322" s="56" t="s">
        <v>27</v>
      </c>
      <c r="F322" s="57"/>
      <c r="G322" s="58"/>
      <c r="H322" s="109" t="s">
        <v>1314</v>
      </c>
      <c r="I322" s="60"/>
      <c r="J322" s="60" t="s">
        <v>81</v>
      </c>
      <c r="K322" s="61"/>
      <c r="L322" s="58"/>
      <c r="M322" s="109" t="s">
        <v>1314</v>
      </c>
      <c r="N322" s="62"/>
      <c r="O322" s="60" t="s">
        <v>81</v>
      </c>
      <c r="P322" s="63">
        <v>6964.65</v>
      </c>
      <c r="Q322" s="64">
        <v>43682</v>
      </c>
      <c r="R322" s="64">
        <v>43690</v>
      </c>
      <c r="S322" s="63">
        <v>6964.65</v>
      </c>
      <c r="T322" s="75" t="s">
        <v>1438</v>
      </c>
      <c r="U322" s="75"/>
      <c r="V322" s="109"/>
      <c r="W322" s="95"/>
    </row>
    <row r="323" spans="1:23" s="29" customFormat="1" ht="27" customHeight="1">
      <c r="A323" s="53" t="s">
        <v>850</v>
      </c>
      <c r="B323" s="54" t="s">
        <v>71</v>
      </c>
      <c r="C323" s="54" t="s">
        <v>72</v>
      </c>
      <c r="D323" s="55" t="s">
        <v>82</v>
      </c>
      <c r="E323" s="56" t="s">
        <v>27</v>
      </c>
      <c r="F323" s="57"/>
      <c r="G323" s="58"/>
      <c r="H323" s="109" t="s">
        <v>1314</v>
      </c>
      <c r="I323" s="60"/>
      <c r="J323" s="60" t="s">
        <v>81</v>
      </c>
      <c r="K323" s="61"/>
      <c r="L323" s="58"/>
      <c r="M323" s="109" t="s">
        <v>1314</v>
      </c>
      <c r="N323" s="62"/>
      <c r="O323" s="60" t="s">
        <v>81</v>
      </c>
      <c r="P323" s="63">
        <v>6574.64</v>
      </c>
      <c r="Q323" s="64">
        <v>43682</v>
      </c>
      <c r="R323" s="64">
        <v>43697</v>
      </c>
      <c r="S323" s="63">
        <v>6574.64</v>
      </c>
      <c r="T323" s="75" t="s">
        <v>1438</v>
      </c>
      <c r="U323" s="75"/>
      <c r="V323" s="109"/>
      <c r="W323" s="95"/>
    </row>
    <row r="324" spans="1:23" s="29" customFormat="1" ht="27" customHeight="1">
      <c r="A324" s="53" t="s">
        <v>851</v>
      </c>
      <c r="B324" s="54" t="s">
        <v>71</v>
      </c>
      <c r="C324" s="54" t="s">
        <v>72</v>
      </c>
      <c r="D324" s="55" t="s">
        <v>82</v>
      </c>
      <c r="E324" s="56" t="s">
        <v>27</v>
      </c>
      <c r="F324" s="57"/>
      <c r="G324" s="58"/>
      <c r="H324" s="109" t="s">
        <v>1314</v>
      </c>
      <c r="I324" s="60"/>
      <c r="J324" s="60" t="s">
        <v>81</v>
      </c>
      <c r="K324" s="61"/>
      <c r="L324" s="58"/>
      <c r="M324" s="109" t="s">
        <v>1314</v>
      </c>
      <c r="N324" s="62"/>
      <c r="O324" s="60" t="s">
        <v>81</v>
      </c>
      <c r="P324" s="63">
        <v>6627.04</v>
      </c>
      <c r="Q324" s="64">
        <v>43682</v>
      </c>
      <c r="R324" s="64">
        <v>43704</v>
      </c>
      <c r="S324" s="63">
        <v>6627.04</v>
      </c>
      <c r="T324" s="75" t="s">
        <v>1438</v>
      </c>
      <c r="U324" s="75"/>
      <c r="V324" s="109"/>
      <c r="W324" s="95"/>
    </row>
    <row r="325" spans="1:23" s="29" customFormat="1" ht="27" customHeight="1">
      <c r="A325" s="53" t="s">
        <v>848</v>
      </c>
      <c r="B325" s="54" t="s">
        <v>71</v>
      </c>
      <c r="C325" s="54" t="s">
        <v>72</v>
      </c>
      <c r="D325" s="55" t="s">
        <v>595</v>
      </c>
      <c r="E325" s="56" t="s">
        <v>24</v>
      </c>
      <c r="F325" s="57"/>
      <c r="G325" s="58"/>
      <c r="H325" s="99" t="s">
        <v>1369</v>
      </c>
      <c r="I325" s="60"/>
      <c r="J325" s="60" t="s">
        <v>596</v>
      </c>
      <c r="K325" s="61"/>
      <c r="L325" s="58"/>
      <c r="M325" s="99" t="s">
        <v>1369</v>
      </c>
      <c r="N325" s="62"/>
      <c r="O325" s="60" t="s">
        <v>596</v>
      </c>
      <c r="P325" s="63">
        <v>116</v>
      </c>
      <c r="Q325" s="64">
        <v>43682</v>
      </c>
      <c r="R325" s="64">
        <v>43682</v>
      </c>
      <c r="S325" s="63">
        <v>116</v>
      </c>
      <c r="T325" s="75" t="s">
        <v>1438</v>
      </c>
      <c r="U325" s="75"/>
      <c r="V325" s="120"/>
      <c r="W325" s="95"/>
    </row>
    <row r="326" spans="1:23" s="29" customFormat="1" ht="27" customHeight="1">
      <c r="A326" s="53" t="s">
        <v>852</v>
      </c>
      <c r="B326" s="54" t="s">
        <v>71</v>
      </c>
      <c r="C326" s="54" t="s">
        <v>72</v>
      </c>
      <c r="D326" s="55" t="s">
        <v>853</v>
      </c>
      <c r="E326" s="56" t="s">
        <v>24</v>
      </c>
      <c r="F326" s="57"/>
      <c r="G326" s="58"/>
      <c r="H326" s="77" t="s">
        <v>1309</v>
      </c>
      <c r="I326" s="60"/>
      <c r="J326" s="62" t="s">
        <v>120</v>
      </c>
      <c r="K326" s="61"/>
      <c r="L326" s="58"/>
      <c r="M326" s="77" t="s">
        <v>1309</v>
      </c>
      <c r="N326" s="62"/>
      <c r="O326" s="62" t="s">
        <v>120</v>
      </c>
      <c r="P326" s="63">
        <v>5200</v>
      </c>
      <c r="Q326" s="64">
        <v>43686</v>
      </c>
      <c r="R326" s="64">
        <v>44052</v>
      </c>
      <c r="S326" s="63">
        <v>5200</v>
      </c>
      <c r="T326" s="75" t="s">
        <v>1438</v>
      </c>
      <c r="U326" s="75"/>
      <c r="V326" s="110"/>
      <c r="W326" s="95"/>
    </row>
    <row r="327" spans="1:23" s="29" customFormat="1" ht="27" customHeight="1">
      <c r="A327" s="53" t="s">
        <v>854</v>
      </c>
      <c r="B327" s="54" t="s">
        <v>71</v>
      </c>
      <c r="C327" s="54" t="s">
        <v>72</v>
      </c>
      <c r="D327" s="55" t="s">
        <v>77</v>
      </c>
      <c r="E327" s="56" t="s">
        <v>24</v>
      </c>
      <c r="F327" s="57"/>
      <c r="G327" s="58"/>
      <c r="H327" s="110" t="s">
        <v>1304</v>
      </c>
      <c r="I327" s="60"/>
      <c r="J327" s="62" t="s">
        <v>78</v>
      </c>
      <c r="K327" s="61"/>
      <c r="L327" s="58"/>
      <c r="M327" s="110" t="s">
        <v>1304</v>
      </c>
      <c r="N327" s="62"/>
      <c r="O327" s="62" t="s">
        <v>78</v>
      </c>
      <c r="P327" s="63">
        <v>150.85</v>
      </c>
      <c r="Q327" s="64">
        <v>43690</v>
      </c>
      <c r="R327" s="64">
        <v>43690</v>
      </c>
      <c r="S327" s="63">
        <v>150.85</v>
      </c>
      <c r="T327" s="75" t="s">
        <v>1438</v>
      </c>
      <c r="U327" s="75"/>
      <c r="V327" s="110"/>
      <c r="W327" s="95"/>
    </row>
    <row r="328" spans="1:23" s="29" customFormat="1" ht="27" customHeight="1">
      <c r="A328" s="53" t="s">
        <v>856</v>
      </c>
      <c r="B328" s="54" t="s">
        <v>71</v>
      </c>
      <c r="C328" s="54" t="s">
        <v>72</v>
      </c>
      <c r="D328" s="55" t="s">
        <v>148</v>
      </c>
      <c r="E328" s="56" t="s">
        <v>24</v>
      </c>
      <c r="F328" s="57"/>
      <c r="G328" s="58"/>
      <c r="H328" s="110" t="s">
        <v>1362</v>
      </c>
      <c r="I328" s="60"/>
      <c r="J328" s="62" t="s">
        <v>354</v>
      </c>
      <c r="K328" s="61"/>
      <c r="L328" s="58"/>
      <c r="M328" s="110" t="s">
        <v>1362</v>
      </c>
      <c r="N328" s="62"/>
      <c r="O328" s="62" t="s">
        <v>354</v>
      </c>
      <c r="P328" s="63">
        <v>100.92</v>
      </c>
      <c r="Q328" s="64">
        <v>43690</v>
      </c>
      <c r="R328" s="64">
        <v>43690</v>
      </c>
      <c r="S328" s="63">
        <v>100.92</v>
      </c>
      <c r="T328" s="75" t="s">
        <v>1438</v>
      </c>
      <c r="U328" s="75"/>
      <c r="V328" s="110"/>
      <c r="W328" s="95"/>
    </row>
    <row r="329" spans="1:23" s="29" customFormat="1" ht="27" customHeight="1">
      <c r="A329" s="53" t="s">
        <v>857</v>
      </c>
      <c r="B329" s="54" t="s">
        <v>71</v>
      </c>
      <c r="C329" s="54" t="s">
        <v>72</v>
      </c>
      <c r="D329" s="55" t="s">
        <v>160</v>
      </c>
      <c r="E329" s="56" t="s">
        <v>24</v>
      </c>
      <c r="F329" s="57"/>
      <c r="G329" s="58"/>
      <c r="H329" s="110" t="s">
        <v>1327</v>
      </c>
      <c r="I329" s="60"/>
      <c r="J329" s="62" t="s">
        <v>129</v>
      </c>
      <c r="K329" s="61"/>
      <c r="L329" s="58"/>
      <c r="M329" s="110" t="s">
        <v>1327</v>
      </c>
      <c r="N329" s="62"/>
      <c r="O329" s="62" t="s">
        <v>129</v>
      </c>
      <c r="P329" s="63">
        <v>402</v>
      </c>
      <c r="Q329" s="64">
        <v>43691</v>
      </c>
      <c r="R329" s="64">
        <v>43691</v>
      </c>
      <c r="S329" s="63">
        <v>402</v>
      </c>
      <c r="T329" s="75" t="s">
        <v>1438</v>
      </c>
      <c r="U329" s="75"/>
      <c r="V329" s="110"/>
      <c r="W329" s="95"/>
    </row>
    <row r="330" spans="1:23" s="29" customFormat="1" ht="27" customHeight="1">
      <c r="A330" s="53" t="s">
        <v>859</v>
      </c>
      <c r="B330" s="54" t="s">
        <v>71</v>
      </c>
      <c r="C330" s="54" t="s">
        <v>72</v>
      </c>
      <c r="D330" s="55" t="s">
        <v>160</v>
      </c>
      <c r="E330" s="56" t="s">
        <v>24</v>
      </c>
      <c r="F330" s="57"/>
      <c r="G330" s="58"/>
      <c r="H330" s="110" t="s">
        <v>1323</v>
      </c>
      <c r="I330" s="60"/>
      <c r="J330" s="62" t="s">
        <v>512</v>
      </c>
      <c r="K330" s="61"/>
      <c r="L330" s="58"/>
      <c r="M330" s="110" t="s">
        <v>1323</v>
      </c>
      <c r="N330" s="62"/>
      <c r="O330" s="62" t="s">
        <v>512</v>
      </c>
      <c r="P330" s="63">
        <v>782.8</v>
      </c>
      <c r="Q330" s="64">
        <v>43693</v>
      </c>
      <c r="R330" s="64">
        <v>43693</v>
      </c>
      <c r="S330" s="63">
        <v>782.8</v>
      </c>
      <c r="T330" s="75" t="s">
        <v>1438</v>
      </c>
      <c r="U330" s="75"/>
      <c r="V330" s="110"/>
      <c r="W330" s="95"/>
    </row>
    <row r="331" spans="1:23" s="29" customFormat="1" ht="27" customHeight="1">
      <c r="A331" s="53" t="s">
        <v>861</v>
      </c>
      <c r="B331" s="54" t="s">
        <v>71</v>
      </c>
      <c r="C331" s="54" t="s">
        <v>72</v>
      </c>
      <c r="D331" s="55" t="s">
        <v>862</v>
      </c>
      <c r="E331" s="56" t="s">
        <v>24</v>
      </c>
      <c r="F331" s="57"/>
      <c r="G331" s="58"/>
      <c r="H331" s="54" t="s">
        <v>1298</v>
      </c>
      <c r="I331" s="60"/>
      <c r="J331" s="62" t="s">
        <v>824</v>
      </c>
      <c r="K331" s="61"/>
      <c r="L331" s="58"/>
      <c r="M331" s="54" t="s">
        <v>1298</v>
      </c>
      <c r="N331" s="62"/>
      <c r="O331" s="62" t="s">
        <v>824</v>
      </c>
      <c r="P331" s="63">
        <v>305</v>
      </c>
      <c r="Q331" s="64">
        <v>43693</v>
      </c>
      <c r="R331" s="64">
        <v>43693</v>
      </c>
      <c r="S331" s="63"/>
      <c r="T331" s="75"/>
      <c r="U331" s="75"/>
      <c r="V331" s="99"/>
      <c r="W331" s="95"/>
    </row>
    <row r="332" spans="1:23" s="29" customFormat="1" ht="27" customHeight="1">
      <c r="A332" s="53" t="s">
        <v>863</v>
      </c>
      <c r="B332" s="54" t="s">
        <v>71</v>
      </c>
      <c r="C332" s="54" t="s">
        <v>72</v>
      </c>
      <c r="D332" s="55" t="s">
        <v>132</v>
      </c>
      <c r="E332" s="56" t="s">
        <v>24</v>
      </c>
      <c r="F332" s="57"/>
      <c r="G332" s="58"/>
      <c r="H332" s="99" t="s">
        <v>1325</v>
      </c>
      <c r="I332" s="60"/>
      <c r="J332" s="62" t="s">
        <v>133</v>
      </c>
      <c r="K332" s="61"/>
      <c r="L332" s="58"/>
      <c r="M332" s="99" t="s">
        <v>1325</v>
      </c>
      <c r="N332" s="62"/>
      <c r="O332" s="62" t="s">
        <v>133</v>
      </c>
      <c r="P332" s="63">
        <v>1459</v>
      </c>
      <c r="Q332" s="64">
        <v>43696</v>
      </c>
      <c r="R332" s="64">
        <v>43696</v>
      </c>
      <c r="S332" s="63">
        <v>1459</v>
      </c>
      <c r="T332" s="75" t="s">
        <v>1438</v>
      </c>
      <c r="U332" s="75"/>
      <c r="V332" s="99"/>
      <c r="W332" s="95"/>
    </row>
    <row r="333" spans="1:23" s="29" customFormat="1" ht="27" customHeight="1">
      <c r="A333" s="53" t="s">
        <v>865</v>
      </c>
      <c r="B333" s="54" t="s">
        <v>71</v>
      </c>
      <c r="C333" s="54" t="s">
        <v>72</v>
      </c>
      <c r="D333" s="55" t="s">
        <v>160</v>
      </c>
      <c r="E333" s="56" t="s">
        <v>24</v>
      </c>
      <c r="F333" s="57"/>
      <c r="G333" s="58"/>
      <c r="H333" s="99" t="s">
        <v>1320</v>
      </c>
      <c r="I333" s="60"/>
      <c r="J333" s="62" t="s">
        <v>128</v>
      </c>
      <c r="K333" s="61"/>
      <c r="L333" s="58"/>
      <c r="M333" s="99" t="s">
        <v>1320</v>
      </c>
      <c r="N333" s="62"/>
      <c r="O333" s="62" t="s">
        <v>128</v>
      </c>
      <c r="P333" s="63">
        <v>5246.6</v>
      </c>
      <c r="Q333" s="64">
        <v>43696</v>
      </c>
      <c r="R333" s="64">
        <v>43696</v>
      </c>
      <c r="S333" s="63">
        <v>5246.6</v>
      </c>
      <c r="T333" s="75" t="s">
        <v>1438</v>
      </c>
      <c r="U333" s="75"/>
      <c r="V333" s="99"/>
      <c r="W333" s="95"/>
    </row>
    <row r="334" spans="1:23" s="29" customFormat="1" ht="27" customHeight="1">
      <c r="A334" s="53" t="s">
        <v>867</v>
      </c>
      <c r="B334" s="54" t="s">
        <v>71</v>
      </c>
      <c r="C334" s="54" t="s">
        <v>72</v>
      </c>
      <c r="D334" s="55" t="s">
        <v>160</v>
      </c>
      <c r="E334" s="56" t="s">
        <v>24</v>
      </c>
      <c r="F334" s="57"/>
      <c r="G334" s="58"/>
      <c r="H334" s="99" t="s">
        <v>1331</v>
      </c>
      <c r="I334" s="60"/>
      <c r="J334" s="62" t="s">
        <v>104</v>
      </c>
      <c r="K334" s="61"/>
      <c r="L334" s="58"/>
      <c r="M334" s="99" t="s">
        <v>1331</v>
      </c>
      <c r="N334" s="62"/>
      <c r="O334" s="62" t="s">
        <v>104</v>
      </c>
      <c r="P334" s="63">
        <v>326.66</v>
      </c>
      <c r="Q334" s="64">
        <v>43696</v>
      </c>
      <c r="R334" s="64">
        <v>43696</v>
      </c>
      <c r="S334" s="63">
        <v>326.66</v>
      </c>
      <c r="T334" s="75" t="s">
        <v>1438</v>
      </c>
      <c r="U334" s="75"/>
      <c r="V334" s="99"/>
      <c r="W334" s="95"/>
    </row>
    <row r="335" spans="1:23" s="29" customFormat="1" ht="27" customHeight="1">
      <c r="A335" s="53" t="s">
        <v>869</v>
      </c>
      <c r="B335" s="54" t="s">
        <v>71</v>
      </c>
      <c r="C335" s="54" t="s">
        <v>72</v>
      </c>
      <c r="D335" s="55" t="s">
        <v>870</v>
      </c>
      <c r="E335" s="56" t="s">
        <v>24</v>
      </c>
      <c r="F335" s="57"/>
      <c r="G335" s="58"/>
      <c r="H335" s="110" t="s">
        <v>1339</v>
      </c>
      <c r="I335" s="60"/>
      <c r="J335" s="62" t="s">
        <v>149</v>
      </c>
      <c r="K335" s="61"/>
      <c r="L335" s="58"/>
      <c r="M335" s="110" t="s">
        <v>1339</v>
      </c>
      <c r="N335" s="62"/>
      <c r="O335" s="62" t="s">
        <v>149</v>
      </c>
      <c r="P335" s="63">
        <v>340.26</v>
      </c>
      <c r="Q335" s="64">
        <v>43696</v>
      </c>
      <c r="R335" s="64">
        <v>43696</v>
      </c>
      <c r="S335" s="63">
        <v>340.26</v>
      </c>
      <c r="T335" s="75" t="s">
        <v>1438</v>
      </c>
      <c r="U335" s="75"/>
      <c r="V335" s="110"/>
      <c r="W335" s="95"/>
    </row>
    <row r="336" spans="1:23" s="29" customFormat="1" ht="27" customHeight="1">
      <c r="A336" s="53" t="s">
        <v>872</v>
      </c>
      <c r="B336" s="54" t="s">
        <v>71</v>
      </c>
      <c r="C336" s="54" t="s">
        <v>72</v>
      </c>
      <c r="D336" s="55" t="s">
        <v>127</v>
      </c>
      <c r="E336" s="56" t="s">
        <v>24</v>
      </c>
      <c r="F336" s="57"/>
      <c r="G336" s="58"/>
      <c r="H336" s="110" t="s">
        <v>1327</v>
      </c>
      <c r="I336" s="60"/>
      <c r="J336" s="62" t="s">
        <v>129</v>
      </c>
      <c r="K336" s="61"/>
      <c r="L336" s="58"/>
      <c r="M336" s="110" t="s">
        <v>1327</v>
      </c>
      <c r="N336" s="62"/>
      <c r="O336" s="62" t="s">
        <v>129</v>
      </c>
      <c r="P336" s="63">
        <v>2859.91</v>
      </c>
      <c r="Q336" s="64">
        <v>43696</v>
      </c>
      <c r="R336" s="64">
        <v>43696</v>
      </c>
      <c r="S336" s="63">
        <v>2859.91</v>
      </c>
      <c r="T336" s="75" t="s">
        <v>1438</v>
      </c>
      <c r="U336" s="75"/>
      <c r="V336" s="110"/>
      <c r="W336" s="95"/>
    </row>
    <row r="337" spans="1:23" s="29" customFormat="1" ht="27" customHeight="1">
      <c r="A337" s="53" t="s">
        <v>874</v>
      </c>
      <c r="B337" s="54" t="s">
        <v>71</v>
      </c>
      <c r="C337" s="54" t="s">
        <v>72</v>
      </c>
      <c r="D337" s="55" t="s">
        <v>127</v>
      </c>
      <c r="E337" s="56" t="s">
        <v>24</v>
      </c>
      <c r="F337" s="57"/>
      <c r="G337" s="58"/>
      <c r="H337" s="110" t="s">
        <v>1324</v>
      </c>
      <c r="I337" s="60"/>
      <c r="J337" s="62" t="s">
        <v>163</v>
      </c>
      <c r="K337" s="61"/>
      <c r="L337" s="58"/>
      <c r="M337" s="110" t="s">
        <v>1324</v>
      </c>
      <c r="N337" s="62"/>
      <c r="O337" s="62" t="s">
        <v>163</v>
      </c>
      <c r="P337" s="63">
        <v>712.35</v>
      </c>
      <c r="Q337" s="64">
        <v>43696</v>
      </c>
      <c r="R337" s="64">
        <v>43696</v>
      </c>
      <c r="S337" s="63">
        <v>712.35</v>
      </c>
      <c r="T337" s="75" t="s">
        <v>1438</v>
      </c>
      <c r="U337" s="75"/>
      <c r="V337" s="110"/>
      <c r="W337" s="95"/>
    </row>
    <row r="338" spans="1:23" s="29" customFormat="1" ht="27" customHeight="1">
      <c r="A338" s="53" t="s">
        <v>875</v>
      </c>
      <c r="B338" s="54" t="s">
        <v>71</v>
      </c>
      <c r="C338" s="54" t="s">
        <v>72</v>
      </c>
      <c r="D338" s="55" t="s">
        <v>160</v>
      </c>
      <c r="E338" s="56" t="s">
        <v>24</v>
      </c>
      <c r="F338" s="57"/>
      <c r="G338" s="58"/>
      <c r="H338" s="99" t="s">
        <v>1317</v>
      </c>
      <c r="I338" s="60"/>
      <c r="J338" s="62" t="s">
        <v>337</v>
      </c>
      <c r="K338" s="61"/>
      <c r="L338" s="58"/>
      <c r="M338" s="99" t="s">
        <v>1317</v>
      </c>
      <c r="N338" s="62"/>
      <c r="O338" s="62" t="s">
        <v>337</v>
      </c>
      <c r="P338" s="63">
        <v>87.5</v>
      </c>
      <c r="Q338" s="64">
        <v>43696</v>
      </c>
      <c r="R338" s="64">
        <v>43696</v>
      </c>
      <c r="S338" s="63">
        <v>87.5</v>
      </c>
      <c r="T338" s="75" t="s">
        <v>1438</v>
      </c>
      <c r="U338" s="75"/>
      <c r="V338" s="99"/>
      <c r="W338" s="95"/>
    </row>
    <row r="339" spans="1:23" s="29" customFormat="1" ht="27" customHeight="1">
      <c r="A339" s="53" t="s">
        <v>878</v>
      </c>
      <c r="B339" s="54" t="s">
        <v>71</v>
      </c>
      <c r="C339" s="54" t="s">
        <v>72</v>
      </c>
      <c r="D339" s="55" t="s">
        <v>95</v>
      </c>
      <c r="E339" s="56" t="s">
        <v>24</v>
      </c>
      <c r="F339" s="57"/>
      <c r="G339" s="58"/>
      <c r="H339" s="99" t="s">
        <v>1346</v>
      </c>
      <c r="I339" s="60"/>
      <c r="J339" s="62" t="s">
        <v>96</v>
      </c>
      <c r="K339" s="61"/>
      <c r="L339" s="58"/>
      <c r="M339" s="99" t="s">
        <v>1346</v>
      </c>
      <c r="N339" s="62"/>
      <c r="O339" s="62" t="s">
        <v>96</v>
      </c>
      <c r="P339" s="63">
        <v>551</v>
      </c>
      <c r="Q339" s="64">
        <v>43698</v>
      </c>
      <c r="R339" s="64">
        <v>43698</v>
      </c>
      <c r="S339" s="63">
        <v>551</v>
      </c>
      <c r="T339" s="75" t="s">
        <v>1438</v>
      </c>
      <c r="U339" s="82"/>
      <c r="V339" s="99"/>
      <c r="W339" s="95"/>
    </row>
    <row r="340" spans="1:23" s="29" customFormat="1" ht="27" customHeight="1">
      <c r="A340" s="53" t="s">
        <v>879</v>
      </c>
      <c r="B340" s="54" t="s">
        <v>71</v>
      </c>
      <c r="C340" s="54" t="s">
        <v>72</v>
      </c>
      <c r="D340" s="55" t="s">
        <v>127</v>
      </c>
      <c r="E340" s="56" t="s">
        <v>24</v>
      </c>
      <c r="F340" s="57"/>
      <c r="G340" s="58"/>
      <c r="H340" s="99" t="s">
        <v>1320</v>
      </c>
      <c r="I340" s="60"/>
      <c r="J340" s="62" t="s">
        <v>128</v>
      </c>
      <c r="K340" s="61"/>
      <c r="L340" s="58"/>
      <c r="M340" s="99" t="s">
        <v>1320</v>
      </c>
      <c r="N340" s="62"/>
      <c r="O340" s="62" t="s">
        <v>128</v>
      </c>
      <c r="P340" s="63">
        <v>459.19</v>
      </c>
      <c r="Q340" s="64">
        <v>43699</v>
      </c>
      <c r="R340" s="64">
        <v>43699</v>
      </c>
      <c r="S340" s="63">
        <v>459.19</v>
      </c>
      <c r="T340" s="75" t="s">
        <v>1438</v>
      </c>
      <c r="U340" s="75"/>
      <c r="V340" s="99"/>
      <c r="W340" s="95"/>
    </row>
    <row r="341" spans="1:23" s="29" customFormat="1" ht="27" customHeight="1">
      <c r="A341" s="53" t="s">
        <v>881</v>
      </c>
      <c r="B341" s="54" t="s">
        <v>71</v>
      </c>
      <c r="C341" s="54" t="s">
        <v>72</v>
      </c>
      <c r="D341" s="55" t="s">
        <v>362</v>
      </c>
      <c r="E341" s="56" t="s">
        <v>24</v>
      </c>
      <c r="F341" s="57"/>
      <c r="G341" s="58"/>
      <c r="H341" s="99" t="s">
        <v>1299</v>
      </c>
      <c r="I341" s="60"/>
      <c r="J341" s="62" t="s">
        <v>363</v>
      </c>
      <c r="K341" s="61"/>
      <c r="L341" s="58"/>
      <c r="M341" s="99" t="s">
        <v>1299</v>
      </c>
      <c r="N341" s="54" t="s">
        <v>1299</v>
      </c>
      <c r="O341" s="62" t="s">
        <v>363</v>
      </c>
      <c r="P341" s="63">
        <v>885</v>
      </c>
      <c r="Q341" s="64">
        <v>43699</v>
      </c>
      <c r="R341" s="64">
        <v>43699</v>
      </c>
      <c r="S341" s="63">
        <v>885</v>
      </c>
      <c r="T341" s="75" t="s">
        <v>1438</v>
      </c>
      <c r="U341" s="75"/>
      <c r="V341" s="99"/>
      <c r="W341" s="95"/>
    </row>
    <row r="342" spans="1:23" s="29" customFormat="1" ht="27" customHeight="1">
      <c r="A342" s="53" t="s">
        <v>882</v>
      </c>
      <c r="B342" s="54" t="s">
        <v>71</v>
      </c>
      <c r="C342" s="54" t="s">
        <v>72</v>
      </c>
      <c r="D342" s="55" t="s">
        <v>127</v>
      </c>
      <c r="E342" s="56" t="s">
        <v>24</v>
      </c>
      <c r="F342" s="57"/>
      <c r="G342" s="58"/>
      <c r="H342" s="110" t="s">
        <v>1323</v>
      </c>
      <c r="I342" s="60"/>
      <c r="J342" s="62" t="s">
        <v>512</v>
      </c>
      <c r="K342" s="61"/>
      <c r="L342" s="58"/>
      <c r="M342" s="110" t="s">
        <v>1323</v>
      </c>
      <c r="N342" s="62"/>
      <c r="O342" s="62" t="s">
        <v>512</v>
      </c>
      <c r="P342" s="63">
        <v>767.52</v>
      </c>
      <c r="Q342" s="64">
        <v>43699</v>
      </c>
      <c r="R342" s="64">
        <v>43699</v>
      </c>
      <c r="S342" s="63">
        <v>767.52</v>
      </c>
      <c r="T342" s="75" t="s">
        <v>1438</v>
      </c>
      <c r="U342" s="75"/>
      <c r="V342" s="110"/>
      <c r="W342" s="95"/>
    </row>
    <row r="343" spans="1:23" s="29" customFormat="1" ht="27" customHeight="1">
      <c r="A343" s="53" t="s">
        <v>883</v>
      </c>
      <c r="B343" s="54" t="s">
        <v>71</v>
      </c>
      <c r="C343" s="54" t="s">
        <v>72</v>
      </c>
      <c r="D343" s="55" t="s">
        <v>168</v>
      </c>
      <c r="E343" s="56" t="s">
        <v>24</v>
      </c>
      <c r="F343" s="57"/>
      <c r="G343" s="58"/>
      <c r="H343" s="59" t="s">
        <v>1427</v>
      </c>
      <c r="I343" s="60"/>
      <c r="J343" s="62" t="s">
        <v>169</v>
      </c>
      <c r="K343" s="61"/>
      <c r="L343" s="58"/>
      <c r="M343" s="59" t="s">
        <v>1427</v>
      </c>
      <c r="N343" s="62"/>
      <c r="O343" s="62" t="s">
        <v>169</v>
      </c>
      <c r="P343" s="63">
        <v>309.52</v>
      </c>
      <c r="Q343" s="64">
        <v>43699</v>
      </c>
      <c r="R343" s="64">
        <v>43699</v>
      </c>
      <c r="S343" s="63">
        <v>309.52</v>
      </c>
      <c r="T343" s="75" t="s">
        <v>1438</v>
      </c>
      <c r="U343" s="75"/>
      <c r="V343" s="110"/>
      <c r="W343" s="95"/>
    </row>
    <row r="344" spans="1:23" s="29" customFormat="1" ht="27" customHeight="1">
      <c r="A344" s="53" t="s">
        <v>885</v>
      </c>
      <c r="B344" s="54" t="s">
        <v>71</v>
      </c>
      <c r="C344" s="54" t="s">
        <v>72</v>
      </c>
      <c r="D344" s="55" t="s">
        <v>886</v>
      </c>
      <c r="E344" s="56" t="s">
        <v>24</v>
      </c>
      <c r="F344" s="57"/>
      <c r="G344" s="58"/>
      <c r="H344" s="110" t="s">
        <v>1370</v>
      </c>
      <c r="I344" s="60"/>
      <c r="J344" s="62" t="s">
        <v>309</v>
      </c>
      <c r="K344" s="61"/>
      <c r="L344" s="58"/>
      <c r="M344" s="110" t="s">
        <v>1370</v>
      </c>
      <c r="N344" s="62"/>
      <c r="O344" s="62" t="s">
        <v>309</v>
      </c>
      <c r="P344" s="63" t="s">
        <v>1444</v>
      </c>
      <c r="Q344" s="64">
        <v>43700</v>
      </c>
      <c r="R344" s="64">
        <v>44045</v>
      </c>
      <c r="S344" s="63" t="s">
        <v>1443</v>
      </c>
      <c r="T344" s="139" t="s">
        <v>1438</v>
      </c>
      <c r="U344" s="75"/>
      <c r="V344" s="97"/>
      <c r="W344" s="95"/>
    </row>
    <row r="345" spans="1:23" s="29" customFormat="1" ht="27" customHeight="1">
      <c r="A345" s="53" t="s">
        <v>887</v>
      </c>
      <c r="B345" s="54" t="s">
        <v>71</v>
      </c>
      <c r="C345" s="54" t="s">
        <v>72</v>
      </c>
      <c r="D345" s="55" t="s">
        <v>82</v>
      </c>
      <c r="E345" s="56" t="s">
        <v>27</v>
      </c>
      <c r="F345" s="57"/>
      <c r="G345" s="58"/>
      <c r="H345" s="109" t="s">
        <v>1314</v>
      </c>
      <c r="I345" s="60"/>
      <c r="J345" s="62" t="s">
        <v>81</v>
      </c>
      <c r="K345" s="61"/>
      <c r="L345" s="58"/>
      <c r="M345" s="109" t="s">
        <v>1314</v>
      </c>
      <c r="N345" s="62"/>
      <c r="O345" s="62" t="s">
        <v>81</v>
      </c>
      <c r="P345" s="63">
        <v>5534.31</v>
      </c>
      <c r="Q345" s="64">
        <v>43703</v>
      </c>
      <c r="R345" s="64">
        <v>43711</v>
      </c>
      <c r="S345" s="63">
        <v>5534.31</v>
      </c>
      <c r="T345" s="139" t="s">
        <v>1438</v>
      </c>
      <c r="U345" s="75"/>
      <c r="V345" s="109"/>
      <c r="W345" s="95"/>
    </row>
    <row r="346" spans="1:23" s="29" customFormat="1" ht="27" customHeight="1">
      <c r="A346" s="53" t="s">
        <v>1283</v>
      </c>
      <c r="B346" s="54" t="s">
        <v>71</v>
      </c>
      <c r="C346" s="54" t="s">
        <v>72</v>
      </c>
      <c r="D346" s="55" t="s">
        <v>82</v>
      </c>
      <c r="E346" s="56" t="s">
        <v>27</v>
      </c>
      <c r="F346" s="57"/>
      <c r="G346" s="58"/>
      <c r="H346" s="109" t="s">
        <v>1314</v>
      </c>
      <c r="I346" s="60"/>
      <c r="J346" s="62" t="s">
        <v>81</v>
      </c>
      <c r="K346" s="61"/>
      <c r="L346" s="58"/>
      <c r="M346" s="109" t="s">
        <v>1314</v>
      </c>
      <c r="N346" s="62"/>
      <c r="O346" s="62" t="s">
        <v>81</v>
      </c>
      <c r="P346" s="63">
        <v>5584.26</v>
      </c>
      <c r="Q346" s="64">
        <v>43710</v>
      </c>
      <c r="R346" s="64">
        <v>43718</v>
      </c>
      <c r="S346" s="63">
        <v>5584.26</v>
      </c>
      <c r="T346" s="139" t="s">
        <v>1438</v>
      </c>
      <c r="U346" s="75"/>
      <c r="V346" s="109"/>
      <c r="W346" s="95"/>
    </row>
    <row r="347" spans="1:23" s="29" customFormat="1" ht="27" customHeight="1">
      <c r="A347" s="53" t="s">
        <v>1128</v>
      </c>
      <c r="B347" s="54" t="s">
        <v>71</v>
      </c>
      <c r="C347" s="54" t="s">
        <v>72</v>
      </c>
      <c r="D347" s="55" t="s">
        <v>891</v>
      </c>
      <c r="E347" s="56" t="s">
        <v>24</v>
      </c>
      <c r="F347" s="57"/>
      <c r="G347" s="58"/>
      <c r="H347" s="110" t="s">
        <v>1384</v>
      </c>
      <c r="I347" s="60"/>
      <c r="J347" s="62" t="s">
        <v>892</v>
      </c>
      <c r="K347" s="61"/>
      <c r="L347" s="58"/>
      <c r="M347" s="110" t="s">
        <v>1384</v>
      </c>
      <c r="N347" s="62"/>
      <c r="O347" s="62" t="s">
        <v>892</v>
      </c>
      <c r="P347" s="63">
        <f>1919+1919</f>
        <v>3838</v>
      </c>
      <c r="Q347" s="64">
        <v>43711</v>
      </c>
      <c r="R347" s="64">
        <v>43721</v>
      </c>
      <c r="S347" s="63">
        <f>1919+1919</f>
        <v>3838</v>
      </c>
      <c r="T347" s="139" t="s">
        <v>1438</v>
      </c>
      <c r="U347" s="75"/>
      <c r="V347" s="119"/>
      <c r="W347" s="95"/>
    </row>
    <row r="348" spans="1:23" s="29" customFormat="1" ht="27" customHeight="1">
      <c r="A348" s="53" t="s">
        <v>889</v>
      </c>
      <c r="B348" s="54" t="s">
        <v>71</v>
      </c>
      <c r="C348" s="54" t="s">
        <v>72</v>
      </c>
      <c r="D348" s="55" t="s">
        <v>890</v>
      </c>
      <c r="E348" s="56" t="s">
        <v>24</v>
      </c>
      <c r="F348" s="57"/>
      <c r="G348" s="58"/>
      <c r="H348" s="110" t="s">
        <v>1334</v>
      </c>
      <c r="I348" s="60"/>
      <c r="J348" s="62" t="s">
        <v>305</v>
      </c>
      <c r="K348" s="61"/>
      <c r="L348" s="58"/>
      <c r="M348" s="110" t="s">
        <v>1334</v>
      </c>
      <c r="N348" s="62"/>
      <c r="O348" s="62" t="s">
        <v>305</v>
      </c>
      <c r="P348" s="63">
        <v>9200</v>
      </c>
      <c r="Q348" s="64">
        <v>43711</v>
      </c>
      <c r="R348" s="64">
        <v>43738</v>
      </c>
      <c r="S348" s="63">
        <v>9200</v>
      </c>
      <c r="T348" s="139" t="s">
        <v>1438</v>
      </c>
      <c r="U348" s="75"/>
      <c r="V348" s="110"/>
      <c r="W348" s="95"/>
    </row>
    <row r="349" spans="1:23" s="29" customFormat="1" ht="27" customHeight="1">
      <c r="A349" s="53" t="s">
        <v>894</v>
      </c>
      <c r="B349" s="54" t="s">
        <v>71</v>
      </c>
      <c r="C349" s="54" t="s">
        <v>72</v>
      </c>
      <c r="D349" s="55" t="s">
        <v>893</v>
      </c>
      <c r="E349" s="56" t="s">
        <v>24</v>
      </c>
      <c r="F349" s="57"/>
      <c r="G349" s="58"/>
      <c r="H349" s="99" t="s">
        <v>1383</v>
      </c>
      <c r="I349" s="60"/>
      <c r="J349" s="62" t="s">
        <v>895</v>
      </c>
      <c r="K349" s="61"/>
      <c r="L349" s="58"/>
      <c r="M349" s="99" t="s">
        <v>1383</v>
      </c>
      <c r="N349" s="62"/>
      <c r="O349" s="62" t="s">
        <v>895</v>
      </c>
      <c r="P349" s="63">
        <v>4064.41</v>
      </c>
      <c r="Q349" s="64">
        <v>43713</v>
      </c>
      <c r="R349" s="64">
        <v>44080</v>
      </c>
      <c r="S349" s="63">
        <v>4064.41</v>
      </c>
      <c r="T349" s="139" t="s">
        <v>1438</v>
      </c>
      <c r="U349" s="75"/>
      <c r="V349" s="99"/>
      <c r="W349" s="95"/>
    </row>
    <row r="350" spans="1:23" s="29" customFormat="1" ht="27" customHeight="1">
      <c r="A350" s="53" t="s">
        <v>896</v>
      </c>
      <c r="B350" s="54" t="s">
        <v>71</v>
      </c>
      <c r="C350" s="54" t="s">
        <v>72</v>
      </c>
      <c r="D350" s="55" t="s">
        <v>595</v>
      </c>
      <c r="E350" s="56" t="s">
        <v>24</v>
      </c>
      <c r="F350" s="57"/>
      <c r="G350" s="58"/>
      <c r="H350" s="110" t="s">
        <v>1337</v>
      </c>
      <c r="I350" s="60"/>
      <c r="J350" s="62" t="s">
        <v>145</v>
      </c>
      <c r="K350" s="61"/>
      <c r="L350" s="58"/>
      <c r="M350" s="110" t="s">
        <v>1337</v>
      </c>
      <c r="N350" s="62"/>
      <c r="O350" s="62" t="s">
        <v>145</v>
      </c>
      <c r="P350" s="63">
        <v>58</v>
      </c>
      <c r="Q350" s="64">
        <v>43714</v>
      </c>
      <c r="R350" s="64">
        <v>43718</v>
      </c>
      <c r="S350" s="63">
        <v>58</v>
      </c>
      <c r="T350" s="139" t="s">
        <v>1438</v>
      </c>
      <c r="U350" s="75"/>
      <c r="V350" s="110"/>
      <c r="W350" s="95"/>
    </row>
    <row r="351" spans="1:23" s="29" customFormat="1" ht="27" customHeight="1">
      <c r="A351" s="53" t="s">
        <v>897</v>
      </c>
      <c r="B351" s="54" t="s">
        <v>71</v>
      </c>
      <c r="C351" s="54" t="s">
        <v>72</v>
      </c>
      <c r="D351" s="55" t="s">
        <v>82</v>
      </c>
      <c r="E351" s="56" t="s">
        <v>27</v>
      </c>
      <c r="F351" s="57"/>
      <c r="G351" s="58"/>
      <c r="H351" s="109" t="s">
        <v>1314</v>
      </c>
      <c r="I351" s="60"/>
      <c r="J351" s="62" t="s">
        <v>81</v>
      </c>
      <c r="K351" s="61"/>
      <c r="L351" s="58"/>
      <c r="M351" s="109" t="s">
        <v>1314</v>
      </c>
      <c r="N351" s="62"/>
      <c r="O351" s="62" t="s">
        <v>81</v>
      </c>
      <c r="P351" s="63">
        <v>6750.87</v>
      </c>
      <c r="Q351" s="64">
        <v>43717</v>
      </c>
      <c r="R351" s="64">
        <v>43725</v>
      </c>
      <c r="S351" s="63">
        <v>6750.87</v>
      </c>
      <c r="T351" s="139" t="s">
        <v>1438</v>
      </c>
      <c r="U351" s="75"/>
      <c r="V351" s="109"/>
      <c r="W351" s="95"/>
    </row>
    <row r="352" spans="1:23" s="29" customFormat="1" ht="27" customHeight="1">
      <c r="A352" s="53" t="s">
        <v>898</v>
      </c>
      <c r="B352" s="54" t="s">
        <v>71</v>
      </c>
      <c r="C352" s="54" t="s">
        <v>72</v>
      </c>
      <c r="D352" s="55" t="s">
        <v>192</v>
      </c>
      <c r="E352" s="56" t="s">
        <v>24</v>
      </c>
      <c r="F352" s="57"/>
      <c r="G352" s="58"/>
      <c r="H352" s="99" t="s">
        <v>1356</v>
      </c>
      <c r="I352" s="60"/>
      <c r="J352" s="62" t="s">
        <v>193</v>
      </c>
      <c r="K352" s="61"/>
      <c r="L352" s="58"/>
      <c r="M352" s="99" t="s">
        <v>1356</v>
      </c>
      <c r="N352" s="62"/>
      <c r="O352" s="62" t="s">
        <v>193</v>
      </c>
      <c r="P352" s="63">
        <v>326</v>
      </c>
      <c r="Q352" s="64">
        <v>43718</v>
      </c>
      <c r="R352" s="64">
        <v>43728</v>
      </c>
      <c r="S352" s="63">
        <v>326</v>
      </c>
      <c r="T352" s="139" t="s">
        <v>1438</v>
      </c>
      <c r="U352" s="75"/>
      <c r="V352" s="99"/>
      <c r="W352" s="95"/>
    </row>
    <row r="353" spans="1:23" s="29" customFormat="1" ht="27" customHeight="1">
      <c r="A353" s="53" t="s">
        <v>899</v>
      </c>
      <c r="B353" s="54" t="s">
        <v>71</v>
      </c>
      <c r="C353" s="54" t="s">
        <v>72</v>
      </c>
      <c r="D353" s="55" t="s">
        <v>226</v>
      </c>
      <c r="E353" s="56" t="s">
        <v>24</v>
      </c>
      <c r="F353" s="57"/>
      <c r="G353" s="58"/>
      <c r="H353" s="99" t="s">
        <v>1331</v>
      </c>
      <c r="I353" s="60"/>
      <c r="J353" s="62" t="s">
        <v>104</v>
      </c>
      <c r="K353" s="61"/>
      <c r="L353" s="58"/>
      <c r="M353" s="99" t="s">
        <v>1331</v>
      </c>
      <c r="N353" s="62"/>
      <c r="O353" s="62" t="s">
        <v>104</v>
      </c>
      <c r="P353" s="63">
        <v>1668.16</v>
      </c>
      <c r="Q353" s="64">
        <v>43718</v>
      </c>
      <c r="R353" s="64">
        <v>43726</v>
      </c>
      <c r="S353" s="63">
        <v>1668.16</v>
      </c>
      <c r="T353" s="139" t="s">
        <v>1438</v>
      </c>
      <c r="U353" s="75"/>
      <c r="V353" s="99"/>
      <c r="W353" s="95"/>
    </row>
    <row r="354" spans="1:23" s="29" customFormat="1" ht="27" customHeight="1">
      <c r="A354" s="53" t="s">
        <v>901</v>
      </c>
      <c r="B354" s="54" t="s">
        <v>71</v>
      </c>
      <c r="C354" s="54" t="s">
        <v>72</v>
      </c>
      <c r="D354" s="55" t="s">
        <v>900</v>
      </c>
      <c r="E354" s="56" t="s">
        <v>24</v>
      </c>
      <c r="F354" s="57"/>
      <c r="G354" s="58"/>
      <c r="H354" s="110" t="s">
        <v>1323</v>
      </c>
      <c r="I354" s="60"/>
      <c r="J354" s="62" t="s">
        <v>512</v>
      </c>
      <c r="K354" s="61"/>
      <c r="L354" s="58"/>
      <c r="M354" s="110" t="s">
        <v>1323</v>
      </c>
      <c r="N354" s="62"/>
      <c r="O354" s="62" t="s">
        <v>512</v>
      </c>
      <c r="P354" s="63">
        <v>972</v>
      </c>
      <c r="Q354" s="64">
        <v>43718</v>
      </c>
      <c r="R354" s="64">
        <v>43726</v>
      </c>
      <c r="S354" s="63">
        <v>972</v>
      </c>
      <c r="T354" s="139" t="s">
        <v>1438</v>
      </c>
      <c r="U354" s="75"/>
      <c r="V354" s="110"/>
      <c r="W354" s="95"/>
    </row>
    <row r="355" spans="1:23" s="29" customFormat="1" ht="27" customHeight="1">
      <c r="A355" s="53" t="s">
        <v>919</v>
      </c>
      <c r="B355" s="54" t="s">
        <v>71</v>
      </c>
      <c r="C355" s="54" t="s">
        <v>72</v>
      </c>
      <c r="D355" s="55" t="s">
        <v>914</v>
      </c>
      <c r="E355" s="56" t="s">
        <v>24</v>
      </c>
      <c r="F355" s="57"/>
      <c r="G355" s="58"/>
      <c r="H355" s="99" t="s">
        <v>1372</v>
      </c>
      <c r="I355" s="60"/>
      <c r="J355" s="62" t="s">
        <v>847</v>
      </c>
      <c r="K355" s="61"/>
      <c r="L355" s="58"/>
      <c r="M355" s="99" t="s">
        <v>1372</v>
      </c>
      <c r="N355" s="62"/>
      <c r="O355" s="62" t="s">
        <v>847</v>
      </c>
      <c r="P355" s="63">
        <v>28500</v>
      </c>
      <c r="Q355" s="64">
        <v>43718</v>
      </c>
      <c r="R355" s="64">
        <v>43782</v>
      </c>
      <c r="S355" s="63">
        <f>8550+19950</f>
        <v>28500</v>
      </c>
      <c r="T355" s="139" t="s">
        <v>1438</v>
      </c>
      <c r="U355" s="75"/>
      <c r="V355" s="99"/>
      <c r="W355" s="95"/>
    </row>
    <row r="356" spans="1:23" s="29" customFormat="1" ht="27" customHeight="1">
      <c r="A356" s="53" t="s">
        <v>903</v>
      </c>
      <c r="B356" s="54" t="s">
        <v>71</v>
      </c>
      <c r="C356" s="54" t="s">
        <v>72</v>
      </c>
      <c r="D356" s="55" t="s">
        <v>402</v>
      </c>
      <c r="E356" s="56" t="s">
        <v>24</v>
      </c>
      <c r="F356" s="57"/>
      <c r="G356" s="58"/>
      <c r="H356" s="99" t="s">
        <v>1382</v>
      </c>
      <c r="I356" s="60"/>
      <c r="J356" s="62" t="s">
        <v>485</v>
      </c>
      <c r="K356" s="61"/>
      <c r="L356" s="58"/>
      <c r="M356" s="99" t="s">
        <v>1382</v>
      </c>
      <c r="N356" s="62"/>
      <c r="O356" s="62" t="s">
        <v>485</v>
      </c>
      <c r="P356" s="63">
        <v>1700</v>
      </c>
      <c r="Q356" s="64">
        <v>43720</v>
      </c>
      <c r="R356" s="64">
        <v>43728</v>
      </c>
      <c r="S356" s="63">
        <v>1700</v>
      </c>
      <c r="T356" s="139" t="s">
        <v>1438</v>
      </c>
      <c r="U356" s="75"/>
      <c r="V356" s="99"/>
      <c r="W356" s="95"/>
    </row>
    <row r="357" spans="1:23" s="29" customFormat="1" ht="27" customHeight="1">
      <c r="A357" s="53" t="s">
        <v>904</v>
      </c>
      <c r="B357" s="54" t="s">
        <v>71</v>
      </c>
      <c r="C357" s="54" t="s">
        <v>72</v>
      </c>
      <c r="D357" s="55" t="s">
        <v>905</v>
      </c>
      <c r="E357" s="56" t="s">
        <v>24</v>
      </c>
      <c r="F357" s="57"/>
      <c r="G357" s="58"/>
      <c r="H357" s="110" t="s">
        <v>1337</v>
      </c>
      <c r="I357" s="60"/>
      <c r="J357" s="62" t="s">
        <v>145</v>
      </c>
      <c r="K357" s="61"/>
      <c r="L357" s="58"/>
      <c r="M357" s="110" t="s">
        <v>1337</v>
      </c>
      <c r="N357" s="62"/>
      <c r="O357" s="62" t="s">
        <v>145</v>
      </c>
      <c r="P357" s="63">
        <v>46.5</v>
      </c>
      <c r="Q357" s="64">
        <v>43720</v>
      </c>
      <c r="R357" s="64">
        <v>43720</v>
      </c>
      <c r="S357" s="63">
        <v>46.5</v>
      </c>
      <c r="T357" s="139" t="s">
        <v>1438</v>
      </c>
      <c r="U357" s="75"/>
      <c r="V357" s="110"/>
      <c r="W357" s="95"/>
    </row>
    <row r="358" spans="1:23" s="29" customFormat="1" ht="27" customHeight="1">
      <c r="A358" s="53" t="s">
        <v>906</v>
      </c>
      <c r="B358" s="54" t="s">
        <v>71</v>
      </c>
      <c r="C358" s="54" t="s">
        <v>72</v>
      </c>
      <c r="D358" s="55" t="s">
        <v>907</v>
      </c>
      <c r="E358" s="56" t="s">
        <v>24</v>
      </c>
      <c r="F358" s="57"/>
      <c r="G358" s="58"/>
      <c r="H358" s="99" t="s">
        <v>1381</v>
      </c>
      <c r="I358" s="60"/>
      <c r="J358" s="62" t="s">
        <v>908</v>
      </c>
      <c r="K358" s="61"/>
      <c r="L358" s="58"/>
      <c r="M358" s="99" t="s">
        <v>1381</v>
      </c>
      <c r="N358" s="62"/>
      <c r="O358" s="62" t="s">
        <v>908</v>
      </c>
      <c r="P358" s="63">
        <f>1634+1194+1058+350</f>
        <v>4236</v>
      </c>
      <c r="Q358" s="64">
        <v>43721</v>
      </c>
      <c r="R358" s="64">
        <v>44045</v>
      </c>
      <c r="S358" s="63">
        <f>1634+1194+1058+350</f>
        <v>4236</v>
      </c>
      <c r="T358" s="139" t="s">
        <v>1438</v>
      </c>
      <c r="U358" s="75"/>
      <c r="V358" s="99"/>
      <c r="W358" s="95"/>
    </row>
    <row r="359" spans="1:23" s="29" customFormat="1" ht="27" customHeight="1">
      <c r="A359" s="53" t="s">
        <v>909</v>
      </c>
      <c r="B359" s="54" t="s">
        <v>71</v>
      </c>
      <c r="C359" s="54" t="s">
        <v>72</v>
      </c>
      <c r="D359" s="55" t="s">
        <v>910</v>
      </c>
      <c r="E359" s="56" t="s">
        <v>24</v>
      </c>
      <c r="F359" s="57"/>
      <c r="G359" s="58"/>
      <c r="H359" s="110" t="s">
        <v>1380</v>
      </c>
      <c r="I359" s="60"/>
      <c r="J359" s="62" t="s">
        <v>911</v>
      </c>
      <c r="K359" s="61"/>
      <c r="L359" s="58"/>
      <c r="M359" s="110" t="s">
        <v>1380</v>
      </c>
      <c r="N359" s="62"/>
      <c r="O359" s="62" t="s">
        <v>911</v>
      </c>
      <c r="P359" s="63">
        <v>1223.5</v>
      </c>
      <c r="Q359" s="64">
        <v>43721</v>
      </c>
      <c r="R359" s="64">
        <v>43721</v>
      </c>
      <c r="S359" s="63">
        <v>1223.5</v>
      </c>
      <c r="T359" s="139" t="s">
        <v>1438</v>
      </c>
      <c r="U359" s="75"/>
      <c r="V359" s="119"/>
      <c r="W359" s="95"/>
    </row>
    <row r="360" spans="1:23" s="29" customFormat="1" ht="27" customHeight="1">
      <c r="A360" s="53" t="s">
        <v>912</v>
      </c>
      <c r="B360" s="54" t="s">
        <v>71</v>
      </c>
      <c r="C360" s="54" t="s">
        <v>72</v>
      </c>
      <c r="D360" s="55" t="s">
        <v>127</v>
      </c>
      <c r="E360" s="56" t="s">
        <v>24</v>
      </c>
      <c r="F360" s="57"/>
      <c r="G360" s="58"/>
      <c r="H360" s="110" t="s">
        <v>1351</v>
      </c>
      <c r="I360" s="60"/>
      <c r="J360" s="62" t="s">
        <v>262</v>
      </c>
      <c r="K360" s="61"/>
      <c r="L360" s="58"/>
      <c r="M360" s="110" t="s">
        <v>1351</v>
      </c>
      <c r="N360" s="62"/>
      <c r="O360" s="62" t="s">
        <v>262</v>
      </c>
      <c r="P360" s="63">
        <v>136.89</v>
      </c>
      <c r="Q360" s="64">
        <v>43721</v>
      </c>
      <c r="R360" s="64">
        <v>43721</v>
      </c>
      <c r="S360" s="63">
        <v>136.89</v>
      </c>
      <c r="T360" s="139" t="s">
        <v>1438</v>
      </c>
      <c r="U360" s="75"/>
      <c r="V360" s="119"/>
      <c r="W360" s="95"/>
    </row>
    <row r="361" spans="1:23" s="29" customFormat="1" ht="27" customHeight="1">
      <c r="A361" s="53" t="s">
        <v>921</v>
      </c>
      <c r="B361" s="54" t="s">
        <v>71</v>
      </c>
      <c r="C361" s="54" t="s">
        <v>72</v>
      </c>
      <c r="D361" s="55" t="s">
        <v>967</v>
      </c>
      <c r="E361" s="56" t="s">
        <v>24</v>
      </c>
      <c r="F361" s="57"/>
      <c r="G361" s="58"/>
      <c r="H361" s="110" t="s">
        <v>1332</v>
      </c>
      <c r="I361" s="60"/>
      <c r="J361" s="62" t="s">
        <v>368</v>
      </c>
      <c r="K361" s="61"/>
      <c r="L361" s="58"/>
      <c r="M361" s="110" t="s">
        <v>1332</v>
      </c>
      <c r="N361" s="62"/>
      <c r="O361" s="62" t="s">
        <v>368</v>
      </c>
      <c r="P361" s="63">
        <v>500</v>
      </c>
      <c r="Q361" s="64">
        <v>43724</v>
      </c>
      <c r="R361" s="64">
        <v>43765</v>
      </c>
      <c r="S361" s="63">
        <v>500</v>
      </c>
      <c r="T361" s="139" t="s">
        <v>1438</v>
      </c>
      <c r="U361" s="75"/>
      <c r="V361" s="110"/>
      <c r="W361" s="95"/>
    </row>
    <row r="362" spans="1:23" s="29" customFormat="1" ht="27" customHeight="1">
      <c r="A362" s="53" t="s">
        <v>920</v>
      </c>
      <c r="B362" s="54" t="s">
        <v>71</v>
      </c>
      <c r="C362" s="54" t="s">
        <v>72</v>
      </c>
      <c r="D362" s="55" t="s">
        <v>922</v>
      </c>
      <c r="E362" s="56" t="s">
        <v>24</v>
      </c>
      <c r="F362" s="57"/>
      <c r="G362" s="58"/>
      <c r="H362" s="110" t="s">
        <v>1353</v>
      </c>
      <c r="I362" s="60"/>
      <c r="J362" s="62" t="s">
        <v>250</v>
      </c>
      <c r="K362" s="61"/>
      <c r="L362" s="58"/>
      <c r="M362" s="110" t="s">
        <v>1353</v>
      </c>
      <c r="N362" s="62"/>
      <c r="O362" s="62" t="s">
        <v>250</v>
      </c>
      <c r="P362" s="63">
        <v>3412</v>
      </c>
      <c r="Q362" s="64">
        <v>43724</v>
      </c>
      <c r="R362" s="64">
        <v>43728</v>
      </c>
      <c r="S362" s="63">
        <v>3412</v>
      </c>
      <c r="T362" s="139" t="s">
        <v>1438</v>
      </c>
      <c r="U362" s="75"/>
      <c r="V362" s="110"/>
      <c r="W362" s="95"/>
    </row>
    <row r="363" spans="1:23" s="29" customFormat="1" ht="27" customHeight="1">
      <c r="A363" s="53" t="s">
        <v>923</v>
      </c>
      <c r="B363" s="54" t="s">
        <v>71</v>
      </c>
      <c r="C363" s="54" t="s">
        <v>72</v>
      </c>
      <c r="D363" s="55" t="s">
        <v>82</v>
      </c>
      <c r="E363" s="56" t="s">
        <v>27</v>
      </c>
      <c r="F363" s="57"/>
      <c r="G363" s="58"/>
      <c r="H363" s="109" t="s">
        <v>1314</v>
      </c>
      <c r="I363" s="60"/>
      <c r="J363" s="62" t="s">
        <v>81</v>
      </c>
      <c r="K363" s="61"/>
      <c r="L363" s="58"/>
      <c r="M363" s="109" t="s">
        <v>1314</v>
      </c>
      <c r="N363" s="62"/>
      <c r="O363" s="62" t="s">
        <v>81</v>
      </c>
      <c r="P363" s="63">
        <v>6243.52</v>
      </c>
      <c r="Q363" s="64">
        <v>43724</v>
      </c>
      <c r="R363" s="64">
        <v>43732</v>
      </c>
      <c r="S363" s="63">
        <v>6243.52</v>
      </c>
      <c r="T363" s="139" t="s">
        <v>1438</v>
      </c>
      <c r="U363" s="75"/>
      <c r="V363" s="109"/>
      <c r="W363" s="95"/>
    </row>
    <row r="364" spans="1:23" s="29" customFormat="1" ht="27" customHeight="1">
      <c r="A364" s="86" t="s">
        <v>917</v>
      </c>
      <c r="B364" s="54" t="s">
        <v>71</v>
      </c>
      <c r="C364" s="54" t="s">
        <v>72</v>
      </c>
      <c r="D364" s="55" t="s">
        <v>915</v>
      </c>
      <c r="E364" s="62" t="s">
        <v>13</v>
      </c>
      <c r="F364" s="57"/>
      <c r="G364" s="58"/>
      <c r="H364" s="60" t="s">
        <v>1379</v>
      </c>
      <c r="I364" s="60"/>
      <c r="J364" s="62" t="s">
        <v>1378</v>
      </c>
      <c r="K364" s="61"/>
      <c r="L364" s="58"/>
      <c r="M364" s="110" t="s">
        <v>1352</v>
      </c>
      <c r="N364" s="62"/>
      <c r="O364" s="62" t="s">
        <v>916</v>
      </c>
      <c r="P364" s="98">
        <v>50498.04</v>
      </c>
      <c r="Q364" s="64"/>
      <c r="R364" s="64"/>
      <c r="S364" s="91"/>
      <c r="T364" s="75"/>
      <c r="U364" s="75"/>
      <c r="V364" s="119"/>
      <c r="W364" s="95"/>
    </row>
    <row r="365" spans="1:23" s="29" customFormat="1" ht="27" customHeight="1">
      <c r="A365" s="86" t="s">
        <v>917</v>
      </c>
      <c r="B365" s="54" t="s">
        <v>71</v>
      </c>
      <c r="C365" s="54" t="s">
        <v>72</v>
      </c>
      <c r="D365" s="55" t="s">
        <v>915</v>
      </c>
      <c r="E365" s="62" t="s">
        <v>13</v>
      </c>
      <c r="F365" s="57"/>
      <c r="G365" s="58"/>
      <c r="H365" s="60" t="s">
        <v>1352</v>
      </c>
      <c r="I365" s="60"/>
      <c r="J365" s="62" t="s">
        <v>916</v>
      </c>
      <c r="K365" s="61"/>
      <c r="L365" s="58"/>
      <c r="M365" s="110" t="s">
        <v>1352</v>
      </c>
      <c r="N365" s="62"/>
      <c r="O365" s="62" t="s">
        <v>916</v>
      </c>
      <c r="P365" s="98">
        <v>50498.04</v>
      </c>
      <c r="Q365" s="64"/>
      <c r="R365" s="64"/>
      <c r="S365" s="98">
        <v>50498.04</v>
      </c>
      <c r="T365" s="75" t="s">
        <v>1438</v>
      </c>
      <c r="U365" s="98"/>
      <c r="V365" s="119"/>
      <c r="W365" s="95"/>
    </row>
    <row r="366" spans="1:23" s="29" customFormat="1" ht="27" customHeight="1">
      <c r="A366" s="53" t="s">
        <v>925</v>
      </c>
      <c r="B366" s="54" t="s">
        <v>71</v>
      </c>
      <c r="C366" s="54" t="s">
        <v>72</v>
      </c>
      <c r="D366" s="55" t="s">
        <v>127</v>
      </c>
      <c r="E366" s="56" t="s">
        <v>24</v>
      </c>
      <c r="F366" s="57"/>
      <c r="G366" s="58"/>
      <c r="H366" s="110" t="s">
        <v>1323</v>
      </c>
      <c r="I366" s="60"/>
      <c r="J366" s="62" t="s">
        <v>512</v>
      </c>
      <c r="K366" s="61"/>
      <c r="L366" s="58"/>
      <c r="M366" s="110" t="s">
        <v>1323</v>
      </c>
      <c r="N366" s="62"/>
      <c r="O366" s="62" t="s">
        <v>512</v>
      </c>
      <c r="P366" s="63">
        <v>1352.2</v>
      </c>
      <c r="Q366" s="64">
        <v>43725</v>
      </c>
      <c r="R366" s="64">
        <v>43725</v>
      </c>
      <c r="S366" s="63">
        <v>1352.2</v>
      </c>
      <c r="T366" s="75" t="s">
        <v>1438</v>
      </c>
      <c r="U366" s="75"/>
      <c r="V366" s="110"/>
      <c r="W366" s="95"/>
    </row>
    <row r="367" spans="1:23" s="29" customFormat="1" ht="27" customHeight="1">
      <c r="A367" s="53" t="s">
        <v>926</v>
      </c>
      <c r="B367" s="54" t="s">
        <v>71</v>
      </c>
      <c r="C367" s="54" t="s">
        <v>72</v>
      </c>
      <c r="D367" s="55" t="s">
        <v>160</v>
      </c>
      <c r="E367" s="56" t="s">
        <v>24</v>
      </c>
      <c r="F367" s="57"/>
      <c r="G367" s="58"/>
      <c r="H367" s="110" t="s">
        <v>1323</v>
      </c>
      <c r="I367" s="60"/>
      <c r="J367" s="62" t="s">
        <v>512</v>
      </c>
      <c r="K367" s="61"/>
      <c r="L367" s="58"/>
      <c r="M367" s="110" t="s">
        <v>1323</v>
      </c>
      <c r="N367" s="62"/>
      <c r="O367" s="62" t="s">
        <v>512</v>
      </c>
      <c r="P367" s="63">
        <v>1605.89</v>
      </c>
      <c r="Q367" s="64">
        <v>43725</v>
      </c>
      <c r="R367" s="64">
        <v>43725</v>
      </c>
      <c r="S367" s="63">
        <v>1605.89</v>
      </c>
      <c r="T367" s="75" t="s">
        <v>1438</v>
      </c>
      <c r="U367" s="75"/>
      <c r="V367" s="110"/>
      <c r="W367" s="95"/>
    </row>
    <row r="368" spans="1:23" s="29" customFormat="1" ht="27" customHeight="1">
      <c r="A368" s="53" t="s">
        <v>931</v>
      </c>
      <c r="B368" s="54" t="s">
        <v>71</v>
      </c>
      <c r="C368" s="54" t="s">
        <v>72</v>
      </c>
      <c r="D368" s="55" t="s">
        <v>1129</v>
      </c>
      <c r="E368" s="56" t="s">
        <v>24</v>
      </c>
      <c r="F368" s="57"/>
      <c r="G368" s="58"/>
      <c r="H368" s="110" t="s">
        <v>1377</v>
      </c>
      <c r="I368" s="60"/>
      <c r="J368" s="62" t="s">
        <v>932</v>
      </c>
      <c r="K368" s="61"/>
      <c r="L368" s="58"/>
      <c r="M368" s="110" t="s">
        <v>1377</v>
      </c>
      <c r="N368" s="62"/>
      <c r="O368" s="62" t="s">
        <v>932</v>
      </c>
      <c r="P368" s="63">
        <v>849.45</v>
      </c>
      <c r="Q368" s="64">
        <v>43726</v>
      </c>
      <c r="R368" s="64">
        <v>43726</v>
      </c>
      <c r="S368" s="63">
        <v>849.45</v>
      </c>
      <c r="T368" s="75" t="s">
        <v>1438</v>
      </c>
      <c r="U368" s="75"/>
      <c r="V368" s="110"/>
      <c r="W368" s="95"/>
    </row>
    <row r="369" spans="1:23" s="29" customFormat="1" ht="27" customHeight="1">
      <c r="A369" s="53" t="s">
        <v>936</v>
      </c>
      <c r="B369" s="54" t="s">
        <v>71</v>
      </c>
      <c r="C369" s="54" t="s">
        <v>72</v>
      </c>
      <c r="D369" s="55" t="s">
        <v>934</v>
      </c>
      <c r="E369" s="56" t="s">
        <v>24</v>
      </c>
      <c r="F369" s="57"/>
      <c r="G369" s="58"/>
      <c r="H369" s="110" t="s">
        <v>1302</v>
      </c>
      <c r="I369" s="60"/>
      <c r="J369" s="62" t="s">
        <v>341</v>
      </c>
      <c r="K369" s="61"/>
      <c r="L369" s="58"/>
      <c r="M369" s="110" t="s">
        <v>1302</v>
      </c>
      <c r="N369" s="62"/>
      <c r="O369" s="62" t="s">
        <v>341</v>
      </c>
      <c r="P369" s="63">
        <v>1000</v>
      </c>
      <c r="Q369" s="64">
        <v>43727</v>
      </c>
      <c r="R369" s="64">
        <v>44093</v>
      </c>
      <c r="S369" s="91"/>
      <c r="T369" s="75"/>
      <c r="U369" s="75"/>
      <c r="V369" s="110"/>
      <c r="W369" s="95"/>
    </row>
    <row r="370" spans="1:23" s="29" customFormat="1" ht="27" customHeight="1">
      <c r="A370" s="53" t="s">
        <v>935</v>
      </c>
      <c r="B370" s="54" t="s">
        <v>71</v>
      </c>
      <c r="C370" s="54" t="s">
        <v>72</v>
      </c>
      <c r="D370" s="55" t="s">
        <v>933</v>
      </c>
      <c r="E370" s="56" t="s">
        <v>24</v>
      </c>
      <c r="F370" s="57"/>
      <c r="G370" s="58"/>
      <c r="H370" s="99" t="s">
        <v>1376</v>
      </c>
      <c r="I370" s="60"/>
      <c r="J370" s="62" t="s">
        <v>520</v>
      </c>
      <c r="K370" s="61"/>
      <c r="L370" s="58"/>
      <c r="M370" s="99" t="s">
        <v>1376</v>
      </c>
      <c r="N370" s="62"/>
      <c r="O370" s="62" t="s">
        <v>520</v>
      </c>
      <c r="P370" s="63">
        <v>4000</v>
      </c>
      <c r="Q370" s="64">
        <v>43727</v>
      </c>
      <c r="R370" s="64">
        <v>43829</v>
      </c>
      <c r="S370" s="63">
        <f>2394+1198</f>
        <v>3592</v>
      </c>
      <c r="T370" s="75"/>
      <c r="U370" s="75"/>
      <c r="V370" s="99"/>
      <c r="W370" s="95"/>
    </row>
    <row r="371" spans="1:23" s="29" customFormat="1" ht="27" customHeight="1">
      <c r="A371" s="53" t="s">
        <v>937</v>
      </c>
      <c r="B371" s="54" t="s">
        <v>71</v>
      </c>
      <c r="C371" s="54" t="s">
        <v>72</v>
      </c>
      <c r="D371" s="55" t="s">
        <v>228</v>
      </c>
      <c r="E371" s="56" t="s">
        <v>24</v>
      </c>
      <c r="F371" s="57"/>
      <c r="G371" s="58"/>
      <c r="H371" s="77" t="s">
        <v>1296</v>
      </c>
      <c r="I371" s="60"/>
      <c r="J371" s="60" t="s">
        <v>137</v>
      </c>
      <c r="K371" s="61"/>
      <c r="L371" s="58"/>
      <c r="M371" s="77" t="s">
        <v>1296</v>
      </c>
      <c r="N371" s="62"/>
      <c r="O371" s="60" t="s">
        <v>137</v>
      </c>
      <c r="P371" s="63">
        <v>590</v>
      </c>
      <c r="Q371" s="64">
        <v>43728</v>
      </c>
      <c r="R371" s="64">
        <v>43733</v>
      </c>
      <c r="S371" s="63">
        <v>590</v>
      </c>
      <c r="T371" s="75" t="s">
        <v>1438</v>
      </c>
      <c r="U371" s="75"/>
      <c r="V371" s="110"/>
      <c r="W371" s="95"/>
    </row>
    <row r="372" spans="1:23" s="29" customFormat="1" ht="27" customHeight="1">
      <c r="A372" s="53" t="s">
        <v>938</v>
      </c>
      <c r="B372" s="54" t="s">
        <v>71</v>
      </c>
      <c r="C372" s="54" t="s">
        <v>72</v>
      </c>
      <c r="D372" s="55" t="s">
        <v>84</v>
      </c>
      <c r="E372" s="56" t="s">
        <v>24</v>
      </c>
      <c r="F372" s="57"/>
      <c r="G372" s="58"/>
      <c r="H372" s="110" t="s">
        <v>1323</v>
      </c>
      <c r="I372" s="60"/>
      <c r="J372" s="62" t="s">
        <v>512</v>
      </c>
      <c r="K372" s="61"/>
      <c r="L372" s="58"/>
      <c r="M372" s="110" t="s">
        <v>1323</v>
      </c>
      <c r="N372" s="62"/>
      <c r="O372" s="62" t="s">
        <v>512</v>
      </c>
      <c r="P372" s="63">
        <v>1438.4</v>
      </c>
      <c r="Q372" s="64">
        <v>43728</v>
      </c>
      <c r="R372" s="64">
        <v>43733</v>
      </c>
      <c r="S372" s="63">
        <v>1438.4</v>
      </c>
      <c r="T372" s="75" t="s">
        <v>1438</v>
      </c>
      <c r="U372" s="75"/>
      <c r="V372" s="110"/>
      <c r="W372" s="95"/>
    </row>
    <row r="373" spans="1:23" s="29" customFormat="1" ht="27" customHeight="1">
      <c r="A373" s="53" t="s">
        <v>939</v>
      </c>
      <c r="B373" s="54" t="s">
        <v>71</v>
      </c>
      <c r="C373" s="54" t="s">
        <v>72</v>
      </c>
      <c r="D373" s="55" t="s">
        <v>77</v>
      </c>
      <c r="E373" s="56" t="s">
        <v>24</v>
      </c>
      <c r="F373" s="57"/>
      <c r="G373" s="58"/>
      <c r="H373" s="110" t="s">
        <v>1304</v>
      </c>
      <c r="I373" s="60"/>
      <c r="J373" s="62" t="s">
        <v>78</v>
      </c>
      <c r="K373" s="61"/>
      <c r="L373" s="58"/>
      <c r="M373" s="110" t="s">
        <v>1304</v>
      </c>
      <c r="N373" s="62"/>
      <c r="O373" s="62" t="s">
        <v>78</v>
      </c>
      <c r="P373" s="63">
        <v>605.39</v>
      </c>
      <c r="Q373" s="64">
        <v>43728</v>
      </c>
      <c r="R373" s="64">
        <v>43728</v>
      </c>
      <c r="S373" s="63">
        <v>605.39</v>
      </c>
      <c r="T373" s="75" t="s">
        <v>1438</v>
      </c>
      <c r="U373" s="75"/>
      <c r="V373" s="110"/>
      <c r="W373" s="95"/>
    </row>
    <row r="374" spans="1:23" s="29" customFormat="1" ht="27" customHeight="1">
      <c r="A374" s="53" t="s">
        <v>941</v>
      </c>
      <c r="B374" s="54" t="s">
        <v>71</v>
      </c>
      <c r="C374" s="54" t="s">
        <v>72</v>
      </c>
      <c r="D374" s="55" t="s">
        <v>95</v>
      </c>
      <c r="E374" s="56" t="s">
        <v>24</v>
      </c>
      <c r="F374" s="57"/>
      <c r="G374" s="58"/>
      <c r="H374" s="99" t="s">
        <v>1346</v>
      </c>
      <c r="I374" s="60"/>
      <c r="J374" s="62" t="s">
        <v>96</v>
      </c>
      <c r="K374" s="61"/>
      <c r="L374" s="58"/>
      <c r="M374" s="99" t="s">
        <v>1346</v>
      </c>
      <c r="N374" s="62"/>
      <c r="O374" s="62" t="s">
        <v>96</v>
      </c>
      <c r="P374" s="63">
        <v>463.6</v>
      </c>
      <c r="Q374" s="64">
        <v>43728</v>
      </c>
      <c r="R374" s="64">
        <v>43728</v>
      </c>
      <c r="S374" s="63">
        <v>463.6</v>
      </c>
      <c r="T374" s="75" t="s">
        <v>1438</v>
      </c>
      <c r="U374" s="75"/>
      <c r="V374" s="99"/>
      <c r="W374" s="95"/>
    </row>
    <row r="375" spans="1:23" s="29" customFormat="1" ht="27" customHeight="1">
      <c r="A375" s="53" t="s">
        <v>943</v>
      </c>
      <c r="B375" s="54" t="s">
        <v>71</v>
      </c>
      <c r="C375" s="54" t="s">
        <v>72</v>
      </c>
      <c r="D375" s="55" t="s">
        <v>160</v>
      </c>
      <c r="E375" s="56" t="s">
        <v>24</v>
      </c>
      <c r="F375" s="57"/>
      <c r="G375" s="58"/>
      <c r="H375" s="99" t="s">
        <v>1317</v>
      </c>
      <c r="I375" s="60"/>
      <c r="J375" s="62" t="s">
        <v>337</v>
      </c>
      <c r="K375" s="61"/>
      <c r="L375" s="58"/>
      <c r="M375" s="99" t="s">
        <v>1317</v>
      </c>
      <c r="N375" s="62"/>
      <c r="O375" s="62" t="s">
        <v>337</v>
      </c>
      <c r="P375" s="63">
        <v>169.27</v>
      </c>
      <c r="Q375" s="64">
        <v>43731</v>
      </c>
      <c r="R375" s="64">
        <v>43731</v>
      </c>
      <c r="S375" s="63">
        <v>169.27</v>
      </c>
      <c r="T375" s="75" t="s">
        <v>1438</v>
      </c>
      <c r="U375" s="75"/>
      <c r="V375" s="99"/>
      <c r="W375" s="95"/>
    </row>
    <row r="376" spans="1:23" s="29" customFormat="1" ht="27" customHeight="1">
      <c r="A376" s="53" t="s">
        <v>945</v>
      </c>
      <c r="B376" s="54" t="s">
        <v>71</v>
      </c>
      <c r="C376" s="54" t="s">
        <v>72</v>
      </c>
      <c r="D376" s="55" t="s">
        <v>82</v>
      </c>
      <c r="E376" s="56" t="s">
        <v>27</v>
      </c>
      <c r="F376" s="57"/>
      <c r="G376" s="58"/>
      <c r="H376" s="109" t="s">
        <v>1314</v>
      </c>
      <c r="I376" s="60"/>
      <c r="J376" s="62" t="s">
        <v>81</v>
      </c>
      <c r="K376" s="61"/>
      <c r="L376" s="58"/>
      <c r="M376" s="109" t="s">
        <v>1314</v>
      </c>
      <c r="N376" s="62"/>
      <c r="O376" s="62" t="s">
        <v>81</v>
      </c>
      <c r="P376" s="63">
        <v>7321.73</v>
      </c>
      <c r="Q376" s="64">
        <v>43731</v>
      </c>
      <c r="R376" s="64">
        <v>43739</v>
      </c>
      <c r="S376" s="63">
        <v>7321.73</v>
      </c>
      <c r="T376" s="75" t="s">
        <v>1438</v>
      </c>
      <c r="U376" s="75"/>
      <c r="V376" s="109"/>
      <c r="W376" s="95"/>
    </row>
    <row r="377" spans="1:23" s="29" customFormat="1" ht="27" customHeight="1">
      <c r="A377" s="53" t="s">
        <v>946</v>
      </c>
      <c r="B377" s="54" t="s">
        <v>71</v>
      </c>
      <c r="C377" s="54" t="s">
        <v>72</v>
      </c>
      <c r="D377" s="55" t="s">
        <v>127</v>
      </c>
      <c r="E377" s="56" t="s">
        <v>24</v>
      </c>
      <c r="F377" s="57"/>
      <c r="G377" s="58"/>
      <c r="H377" s="110" t="s">
        <v>1327</v>
      </c>
      <c r="I377" s="60"/>
      <c r="J377" s="62" t="s">
        <v>129</v>
      </c>
      <c r="K377" s="61"/>
      <c r="L377" s="58"/>
      <c r="M377" s="110" t="s">
        <v>1327</v>
      </c>
      <c r="N377" s="62"/>
      <c r="O377" s="62" t="s">
        <v>129</v>
      </c>
      <c r="P377" s="63">
        <v>3539.63</v>
      </c>
      <c r="Q377" s="64">
        <v>43732</v>
      </c>
      <c r="R377" s="64">
        <v>43732</v>
      </c>
      <c r="S377" s="63">
        <v>3539.63</v>
      </c>
      <c r="T377" s="75" t="s">
        <v>1438</v>
      </c>
      <c r="U377" s="75"/>
      <c r="V377" s="110"/>
      <c r="W377" s="95"/>
    </row>
    <row r="378" spans="1:23" s="29" customFormat="1" ht="27" customHeight="1">
      <c r="A378" s="53" t="s">
        <v>947</v>
      </c>
      <c r="B378" s="54" t="s">
        <v>71</v>
      </c>
      <c r="C378" s="54" t="s">
        <v>72</v>
      </c>
      <c r="D378" s="55" t="s">
        <v>132</v>
      </c>
      <c r="E378" s="56" t="s">
        <v>24</v>
      </c>
      <c r="F378" s="57"/>
      <c r="G378" s="58"/>
      <c r="H378" s="99" t="s">
        <v>1325</v>
      </c>
      <c r="I378" s="60"/>
      <c r="J378" s="62" t="s">
        <v>133</v>
      </c>
      <c r="K378" s="61"/>
      <c r="L378" s="58"/>
      <c r="M378" s="99" t="s">
        <v>1325</v>
      </c>
      <c r="N378" s="62"/>
      <c r="O378" s="62" t="s">
        <v>133</v>
      </c>
      <c r="P378" s="63">
        <v>3836.8</v>
      </c>
      <c r="Q378" s="64">
        <v>43732</v>
      </c>
      <c r="R378" s="64">
        <v>43732</v>
      </c>
      <c r="S378" s="63">
        <v>3836.8</v>
      </c>
      <c r="T378" s="75" t="s">
        <v>1438</v>
      </c>
      <c r="U378" s="75"/>
      <c r="V378" s="99"/>
      <c r="W378" s="95"/>
    </row>
    <row r="379" spans="1:23" s="29" customFormat="1" ht="27" customHeight="1">
      <c r="A379" s="53" t="s">
        <v>949</v>
      </c>
      <c r="B379" s="54" t="s">
        <v>71</v>
      </c>
      <c r="C379" s="54" t="s">
        <v>72</v>
      </c>
      <c r="D379" s="55" t="s">
        <v>160</v>
      </c>
      <c r="E379" s="56" t="s">
        <v>24</v>
      </c>
      <c r="F379" s="57"/>
      <c r="G379" s="58"/>
      <c r="H379" s="110" t="s">
        <v>1323</v>
      </c>
      <c r="I379" s="60"/>
      <c r="J379" s="62" t="s">
        <v>512</v>
      </c>
      <c r="K379" s="61"/>
      <c r="L379" s="58"/>
      <c r="M379" s="110" t="s">
        <v>1323</v>
      </c>
      <c r="N379" s="62"/>
      <c r="O379" s="62" t="s">
        <v>512</v>
      </c>
      <c r="P379" s="63">
        <v>216.09</v>
      </c>
      <c r="Q379" s="64">
        <v>43732</v>
      </c>
      <c r="R379" s="64">
        <v>43732</v>
      </c>
      <c r="S379" s="63">
        <v>216.09</v>
      </c>
      <c r="T379" s="75" t="s">
        <v>1438</v>
      </c>
      <c r="U379" s="75"/>
      <c r="V379" s="110"/>
      <c r="W379" s="95"/>
    </row>
    <row r="380" spans="1:23" s="29" customFormat="1" ht="27" customHeight="1">
      <c r="A380" s="53" t="s">
        <v>951</v>
      </c>
      <c r="B380" s="54" t="s">
        <v>71</v>
      </c>
      <c r="C380" s="54" t="s">
        <v>72</v>
      </c>
      <c r="D380" s="55" t="s">
        <v>127</v>
      </c>
      <c r="E380" s="56" t="s">
        <v>24</v>
      </c>
      <c r="F380" s="57"/>
      <c r="G380" s="58"/>
      <c r="H380" s="99" t="s">
        <v>1320</v>
      </c>
      <c r="I380" s="60"/>
      <c r="J380" s="62" t="s">
        <v>128</v>
      </c>
      <c r="K380" s="61"/>
      <c r="L380" s="58"/>
      <c r="M380" s="99" t="s">
        <v>1320</v>
      </c>
      <c r="N380" s="62"/>
      <c r="O380" s="62" t="s">
        <v>128</v>
      </c>
      <c r="P380" s="63">
        <v>613.15</v>
      </c>
      <c r="Q380" s="64">
        <v>43732</v>
      </c>
      <c r="R380" s="64">
        <v>43732</v>
      </c>
      <c r="S380" s="63">
        <v>613.15</v>
      </c>
      <c r="T380" s="75" t="s">
        <v>1438</v>
      </c>
      <c r="U380" s="75"/>
      <c r="V380" s="99"/>
      <c r="W380" s="95"/>
    </row>
    <row r="381" spans="1:23" s="29" customFormat="1" ht="27" customHeight="1">
      <c r="A381" s="53" t="s">
        <v>953</v>
      </c>
      <c r="B381" s="54" t="s">
        <v>71</v>
      </c>
      <c r="C381" s="54" t="s">
        <v>72</v>
      </c>
      <c r="D381" s="55" t="s">
        <v>160</v>
      </c>
      <c r="E381" s="56" t="s">
        <v>24</v>
      </c>
      <c r="F381" s="57"/>
      <c r="G381" s="58"/>
      <c r="H381" s="110" t="s">
        <v>1327</v>
      </c>
      <c r="I381" s="60"/>
      <c r="J381" s="62" t="s">
        <v>129</v>
      </c>
      <c r="K381" s="61"/>
      <c r="L381" s="58"/>
      <c r="M381" s="110" t="s">
        <v>1327</v>
      </c>
      <c r="N381" s="62"/>
      <c r="O381" s="62" t="s">
        <v>129</v>
      </c>
      <c r="P381" s="63">
        <v>1321.91</v>
      </c>
      <c r="Q381" s="64">
        <v>43733</v>
      </c>
      <c r="R381" s="64">
        <v>43733</v>
      </c>
      <c r="S381" s="63">
        <v>1321.91</v>
      </c>
      <c r="T381" s="75" t="s">
        <v>1438</v>
      </c>
      <c r="U381" s="75"/>
      <c r="V381" s="110"/>
      <c r="W381" s="95"/>
    </row>
    <row r="382" spans="1:23" s="29" customFormat="1" ht="27" customHeight="1">
      <c r="A382" s="53" t="s">
        <v>955</v>
      </c>
      <c r="B382" s="54" t="s">
        <v>71</v>
      </c>
      <c r="C382" s="54" t="s">
        <v>72</v>
      </c>
      <c r="D382" s="55" t="s">
        <v>127</v>
      </c>
      <c r="E382" s="56" t="s">
        <v>24</v>
      </c>
      <c r="F382" s="57"/>
      <c r="G382" s="58"/>
      <c r="H382" s="110" t="s">
        <v>1324</v>
      </c>
      <c r="I382" s="60"/>
      <c r="J382" s="62" t="s">
        <v>163</v>
      </c>
      <c r="K382" s="61"/>
      <c r="L382" s="58"/>
      <c r="M382" s="110" t="s">
        <v>1324</v>
      </c>
      <c r="N382" s="62"/>
      <c r="O382" s="62" t="s">
        <v>163</v>
      </c>
      <c r="P382" s="63">
        <v>425.32</v>
      </c>
      <c r="Q382" s="64">
        <v>43733</v>
      </c>
      <c r="R382" s="64">
        <v>43733</v>
      </c>
      <c r="S382" s="63">
        <v>425.32</v>
      </c>
      <c r="T382" s="75" t="s">
        <v>1438</v>
      </c>
      <c r="U382" s="75"/>
      <c r="V382" s="110"/>
      <c r="W382" s="95"/>
    </row>
    <row r="383" spans="1:23" s="29" customFormat="1" ht="27" customHeight="1">
      <c r="A383" s="53" t="s">
        <v>957</v>
      </c>
      <c r="B383" s="54" t="s">
        <v>71</v>
      </c>
      <c r="C383" s="54" t="s">
        <v>72</v>
      </c>
      <c r="D383" s="55" t="s">
        <v>127</v>
      </c>
      <c r="E383" s="56" t="s">
        <v>24</v>
      </c>
      <c r="F383" s="57"/>
      <c r="G383" s="58"/>
      <c r="H383" s="107" t="s">
        <v>1375</v>
      </c>
      <c r="I383" s="60"/>
      <c r="J383" s="62" t="s">
        <v>647</v>
      </c>
      <c r="K383" s="61"/>
      <c r="L383" s="58"/>
      <c r="M383" s="107" t="s">
        <v>1375</v>
      </c>
      <c r="N383" s="62"/>
      <c r="O383" s="62" t="s">
        <v>647</v>
      </c>
      <c r="P383" s="63">
        <v>172</v>
      </c>
      <c r="Q383" s="64">
        <v>43733</v>
      </c>
      <c r="R383" s="64">
        <v>43733</v>
      </c>
      <c r="S383" s="63">
        <v>172</v>
      </c>
      <c r="T383" s="75" t="s">
        <v>1438</v>
      </c>
      <c r="U383" s="75"/>
      <c r="V383" s="107"/>
      <c r="W383" s="95"/>
    </row>
    <row r="384" spans="1:23" s="29" customFormat="1" ht="27" customHeight="1">
      <c r="A384" s="53" t="s">
        <v>958</v>
      </c>
      <c r="B384" s="54" t="s">
        <v>71</v>
      </c>
      <c r="C384" s="54" t="s">
        <v>72</v>
      </c>
      <c r="D384" s="55" t="s">
        <v>127</v>
      </c>
      <c r="E384" s="56" t="s">
        <v>24</v>
      </c>
      <c r="F384" s="57"/>
      <c r="G384" s="58"/>
      <c r="H384" s="110" t="s">
        <v>1374</v>
      </c>
      <c r="I384" s="60"/>
      <c r="J384" s="62" t="s">
        <v>312</v>
      </c>
      <c r="K384" s="61"/>
      <c r="L384" s="58"/>
      <c r="M384" s="110" t="s">
        <v>1374</v>
      </c>
      <c r="N384" s="62"/>
      <c r="O384" s="62" t="s">
        <v>312</v>
      </c>
      <c r="P384" s="63">
        <v>90.16</v>
      </c>
      <c r="Q384" s="64">
        <v>43733</v>
      </c>
      <c r="R384" s="64">
        <v>43733</v>
      </c>
      <c r="S384" s="63">
        <v>90.16</v>
      </c>
      <c r="T384" s="75" t="s">
        <v>1438</v>
      </c>
      <c r="U384" s="75"/>
      <c r="V384" s="119"/>
      <c r="W384" s="95"/>
    </row>
    <row r="385" spans="1:23" s="29" customFormat="1" ht="27" customHeight="1">
      <c r="A385" s="53" t="s">
        <v>960</v>
      </c>
      <c r="B385" s="54" t="s">
        <v>71</v>
      </c>
      <c r="C385" s="54" t="s">
        <v>72</v>
      </c>
      <c r="D385" s="55" t="s">
        <v>151</v>
      </c>
      <c r="E385" s="56" t="s">
        <v>24</v>
      </c>
      <c r="F385" s="57"/>
      <c r="G385" s="58"/>
      <c r="H385" s="110" t="s">
        <v>1339</v>
      </c>
      <c r="I385" s="60"/>
      <c r="J385" s="62" t="s">
        <v>149</v>
      </c>
      <c r="K385" s="61"/>
      <c r="L385" s="58"/>
      <c r="M385" s="110" t="s">
        <v>1339</v>
      </c>
      <c r="N385" s="62"/>
      <c r="O385" s="62" t="s">
        <v>149</v>
      </c>
      <c r="P385" s="63">
        <v>127.05</v>
      </c>
      <c r="Q385" s="64">
        <v>43733</v>
      </c>
      <c r="R385" s="64">
        <v>43733</v>
      </c>
      <c r="S385" s="63">
        <v>127.05</v>
      </c>
      <c r="T385" s="75" t="s">
        <v>1438</v>
      </c>
      <c r="U385" s="75"/>
      <c r="V385" s="110"/>
      <c r="W385" s="95"/>
    </row>
    <row r="386" spans="1:23" s="29" customFormat="1" ht="27" customHeight="1">
      <c r="A386" s="53" t="s">
        <v>961</v>
      </c>
      <c r="B386" s="54" t="s">
        <v>71</v>
      </c>
      <c r="C386" s="54" t="s">
        <v>72</v>
      </c>
      <c r="D386" s="55" t="s">
        <v>160</v>
      </c>
      <c r="E386" s="56" t="s">
        <v>24</v>
      </c>
      <c r="F386" s="57"/>
      <c r="G386" s="58"/>
      <c r="H386" s="99" t="s">
        <v>1320</v>
      </c>
      <c r="I386" s="60"/>
      <c r="J386" s="62" t="s">
        <v>128</v>
      </c>
      <c r="K386" s="61"/>
      <c r="L386" s="58"/>
      <c r="M386" s="99" t="s">
        <v>1320</v>
      </c>
      <c r="N386" s="62"/>
      <c r="O386" s="62" t="s">
        <v>128</v>
      </c>
      <c r="P386" s="63">
        <v>7105.45</v>
      </c>
      <c r="Q386" s="64">
        <v>43733</v>
      </c>
      <c r="R386" s="64">
        <v>43733</v>
      </c>
      <c r="S386" s="63">
        <v>7105.45</v>
      </c>
      <c r="T386" s="75" t="s">
        <v>1438</v>
      </c>
      <c r="U386" s="75"/>
      <c r="V386" s="99"/>
      <c r="W386" s="95"/>
    </row>
    <row r="387" spans="1:23" s="29" customFormat="1" ht="27" customHeight="1">
      <c r="A387" s="53" t="s">
        <v>963</v>
      </c>
      <c r="B387" s="54" t="s">
        <v>71</v>
      </c>
      <c r="C387" s="54" t="s">
        <v>72</v>
      </c>
      <c r="D387" s="55" t="s">
        <v>964</v>
      </c>
      <c r="E387" s="56" t="s">
        <v>24</v>
      </c>
      <c r="F387" s="57"/>
      <c r="G387" s="58"/>
      <c r="H387" s="59" t="s">
        <v>1427</v>
      </c>
      <c r="I387" s="60"/>
      <c r="J387" s="62" t="s">
        <v>169</v>
      </c>
      <c r="K387" s="61"/>
      <c r="L387" s="58"/>
      <c r="M387" s="59" t="s">
        <v>1427</v>
      </c>
      <c r="N387" s="62"/>
      <c r="O387" s="62" t="s">
        <v>169</v>
      </c>
      <c r="P387" s="63">
        <v>622.58</v>
      </c>
      <c r="Q387" s="64">
        <v>43734</v>
      </c>
      <c r="R387" s="64">
        <v>43734</v>
      </c>
      <c r="S387" s="63">
        <v>622.58</v>
      </c>
      <c r="T387" s="75" t="s">
        <v>1438</v>
      </c>
      <c r="U387" s="75"/>
      <c r="V387" s="110"/>
      <c r="W387" s="95"/>
    </row>
    <row r="388" spans="1:23" s="29" customFormat="1" ht="27" customHeight="1">
      <c r="A388" s="53" t="s">
        <v>966</v>
      </c>
      <c r="B388" s="54" t="s">
        <v>71</v>
      </c>
      <c r="C388" s="54" t="s">
        <v>72</v>
      </c>
      <c r="D388" s="55" t="s">
        <v>890</v>
      </c>
      <c r="E388" s="56" t="s">
        <v>24</v>
      </c>
      <c r="F388" s="57"/>
      <c r="G388" s="58"/>
      <c r="H388" s="110" t="s">
        <v>1334</v>
      </c>
      <c r="I388" s="60"/>
      <c r="J388" s="62" t="s">
        <v>305</v>
      </c>
      <c r="K388" s="61"/>
      <c r="L388" s="58"/>
      <c r="M388" s="110" t="s">
        <v>1334</v>
      </c>
      <c r="N388" s="62"/>
      <c r="O388" s="62" t="s">
        <v>305</v>
      </c>
      <c r="P388" s="63">
        <f>3400+6800</f>
        <v>10200</v>
      </c>
      <c r="Q388" s="64">
        <v>43734</v>
      </c>
      <c r="R388" s="64">
        <v>43491</v>
      </c>
      <c r="S388" s="63">
        <f>3400+6800</f>
        <v>10200</v>
      </c>
      <c r="T388" s="75" t="s">
        <v>1438</v>
      </c>
      <c r="U388" s="75"/>
      <c r="V388" s="110"/>
      <c r="W388" s="95"/>
    </row>
    <row r="389" spans="1:23" s="29" customFormat="1" ht="27" customHeight="1">
      <c r="A389" s="53" t="s">
        <v>968</v>
      </c>
      <c r="B389" s="54" t="s">
        <v>71</v>
      </c>
      <c r="C389" s="54" t="s">
        <v>72</v>
      </c>
      <c r="D389" s="55" t="s">
        <v>82</v>
      </c>
      <c r="E389" s="56" t="s">
        <v>27</v>
      </c>
      <c r="F389" s="57"/>
      <c r="G389" s="58"/>
      <c r="H389" s="109" t="s">
        <v>1314</v>
      </c>
      <c r="I389" s="60"/>
      <c r="J389" s="62" t="s">
        <v>81</v>
      </c>
      <c r="K389" s="61"/>
      <c r="L389" s="58"/>
      <c r="M389" s="109" t="s">
        <v>1314</v>
      </c>
      <c r="N389" s="62"/>
      <c r="O389" s="62" t="s">
        <v>81</v>
      </c>
      <c r="P389" s="63">
        <v>8320.39</v>
      </c>
      <c r="Q389" s="64">
        <v>43738</v>
      </c>
      <c r="R389" s="64">
        <v>43746</v>
      </c>
      <c r="S389" s="63">
        <v>8320.39</v>
      </c>
      <c r="T389" s="138" t="s">
        <v>1438</v>
      </c>
      <c r="U389" s="138"/>
      <c r="V389" s="109"/>
      <c r="W389" s="95"/>
    </row>
    <row r="390" spans="1:23" s="29" customFormat="1" ht="27" customHeight="1">
      <c r="A390" s="53" t="s">
        <v>969</v>
      </c>
      <c r="B390" s="54" t="s">
        <v>71</v>
      </c>
      <c r="C390" s="54" t="s">
        <v>72</v>
      </c>
      <c r="D390" s="55" t="s">
        <v>970</v>
      </c>
      <c r="E390" s="56" t="s">
        <v>24</v>
      </c>
      <c r="F390" s="57"/>
      <c r="G390" s="58"/>
      <c r="H390" s="110" t="s">
        <v>1373</v>
      </c>
      <c r="I390" s="60"/>
      <c r="J390" s="62" t="s">
        <v>971</v>
      </c>
      <c r="K390" s="61"/>
      <c r="L390" s="58"/>
      <c r="M390" s="110" t="s">
        <v>1373</v>
      </c>
      <c r="N390" s="62"/>
      <c r="O390" s="62" t="s">
        <v>971</v>
      </c>
      <c r="P390" s="63">
        <v>20736</v>
      </c>
      <c r="Q390" s="64">
        <v>43739</v>
      </c>
      <c r="R390" s="64">
        <v>44470</v>
      </c>
      <c r="S390" s="63">
        <f>10368+10368</f>
        <v>20736</v>
      </c>
      <c r="T390" s="140" t="s">
        <v>1438</v>
      </c>
      <c r="U390" s="75"/>
      <c r="V390" s="119"/>
      <c r="W390" s="95"/>
    </row>
    <row r="391" spans="1:23" s="29" customFormat="1" ht="27" customHeight="1">
      <c r="A391" s="53" t="s">
        <v>972</v>
      </c>
      <c r="B391" s="54" t="s">
        <v>71</v>
      </c>
      <c r="C391" s="54" t="s">
        <v>72</v>
      </c>
      <c r="D391" s="55" t="s">
        <v>148</v>
      </c>
      <c r="E391" s="56" t="s">
        <v>24</v>
      </c>
      <c r="F391" s="57"/>
      <c r="G391" s="58"/>
      <c r="H391" s="121">
        <v>12967851002</v>
      </c>
      <c r="I391" s="60"/>
      <c r="J391" s="62" t="s">
        <v>973</v>
      </c>
      <c r="K391" s="61"/>
      <c r="L391" s="58"/>
      <c r="M391" s="121">
        <v>12967851002</v>
      </c>
      <c r="N391" s="62"/>
      <c r="O391" s="62" t="s">
        <v>973</v>
      </c>
      <c r="P391" s="63">
        <v>193.8</v>
      </c>
      <c r="Q391" s="64">
        <v>43741</v>
      </c>
      <c r="R391" s="64">
        <v>43741</v>
      </c>
      <c r="S391" s="63">
        <v>193.8</v>
      </c>
      <c r="T391" s="140" t="s">
        <v>1438</v>
      </c>
      <c r="U391" s="75"/>
      <c r="V391" s="122"/>
      <c r="W391" s="95"/>
    </row>
    <row r="392" spans="1:23" s="29" customFormat="1" ht="27" customHeight="1">
      <c r="A392" s="53" t="s">
        <v>975</v>
      </c>
      <c r="B392" s="54" t="s">
        <v>71</v>
      </c>
      <c r="C392" s="54" t="s">
        <v>72</v>
      </c>
      <c r="D392" s="55" t="s">
        <v>976</v>
      </c>
      <c r="E392" s="56" t="s">
        <v>24</v>
      </c>
      <c r="F392" s="57"/>
      <c r="G392" s="58"/>
      <c r="H392" s="99" t="s">
        <v>1360</v>
      </c>
      <c r="I392" s="60"/>
      <c r="J392" s="62" t="s">
        <v>977</v>
      </c>
      <c r="K392" s="61"/>
      <c r="L392" s="58"/>
      <c r="M392" s="99" t="s">
        <v>1360</v>
      </c>
      <c r="N392" s="62"/>
      <c r="O392" s="62" t="s">
        <v>977</v>
      </c>
      <c r="P392" s="63">
        <v>2600</v>
      </c>
      <c r="Q392" s="64">
        <v>43742</v>
      </c>
      <c r="R392" s="64">
        <v>43773</v>
      </c>
      <c r="S392" s="63">
        <v>2600</v>
      </c>
      <c r="T392" s="140" t="s">
        <v>1438</v>
      </c>
      <c r="U392" s="75"/>
      <c r="V392" s="99"/>
      <c r="W392" s="95"/>
    </row>
    <row r="393" spans="1:23" s="29" customFormat="1" ht="27" customHeight="1">
      <c r="A393" s="53" t="s">
        <v>978</v>
      </c>
      <c r="B393" s="54" t="s">
        <v>71</v>
      </c>
      <c r="C393" s="54" t="s">
        <v>72</v>
      </c>
      <c r="D393" s="55" t="s">
        <v>84</v>
      </c>
      <c r="E393" s="56" t="s">
        <v>24</v>
      </c>
      <c r="F393" s="57"/>
      <c r="G393" s="58"/>
      <c r="H393" s="110" t="s">
        <v>1306</v>
      </c>
      <c r="I393" s="60"/>
      <c r="J393" s="62" t="s">
        <v>307</v>
      </c>
      <c r="K393" s="61"/>
      <c r="L393" s="58"/>
      <c r="M393" s="110" t="s">
        <v>1306</v>
      </c>
      <c r="N393" s="62"/>
      <c r="O393" s="62" t="s">
        <v>307</v>
      </c>
      <c r="P393" s="63">
        <v>454.22</v>
      </c>
      <c r="Q393" s="64">
        <v>43742</v>
      </c>
      <c r="R393" s="64">
        <v>43758</v>
      </c>
      <c r="S393" s="63">
        <v>454.22</v>
      </c>
      <c r="T393" s="140" t="s">
        <v>1438</v>
      </c>
      <c r="U393" s="75"/>
      <c r="V393" s="110"/>
      <c r="W393" s="95"/>
    </row>
    <row r="394" spans="1:23" s="29" customFormat="1" ht="27" customHeight="1">
      <c r="A394" s="53" t="s">
        <v>979</v>
      </c>
      <c r="B394" s="54" t="s">
        <v>71</v>
      </c>
      <c r="C394" s="54" t="s">
        <v>72</v>
      </c>
      <c r="D394" s="55" t="s">
        <v>82</v>
      </c>
      <c r="E394" s="56" t="s">
        <v>27</v>
      </c>
      <c r="F394" s="57"/>
      <c r="G394" s="58"/>
      <c r="H394" s="109" t="s">
        <v>1314</v>
      </c>
      <c r="I394" s="60"/>
      <c r="J394" s="62" t="s">
        <v>81</v>
      </c>
      <c r="K394" s="61"/>
      <c r="L394" s="58"/>
      <c r="M394" s="109" t="s">
        <v>1314</v>
      </c>
      <c r="N394" s="62"/>
      <c r="O394" s="62" t="s">
        <v>81</v>
      </c>
      <c r="P394" s="63">
        <v>7849.86</v>
      </c>
      <c r="Q394" s="64">
        <v>43745</v>
      </c>
      <c r="R394" s="64" t="s">
        <v>980</v>
      </c>
      <c r="S394" s="63">
        <v>7849.86</v>
      </c>
      <c r="T394" s="140" t="s">
        <v>1438</v>
      </c>
      <c r="U394" s="75"/>
      <c r="V394" s="109"/>
      <c r="W394" s="95"/>
    </row>
    <row r="395" spans="1:23" s="29" customFormat="1" ht="27" customHeight="1">
      <c r="A395" s="53" t="s">
        <v>987</v>
      </c>
      <c r="B395" s="54" t="s">
        <v>71</v>
      </c>
      <c r="C395" s="54" t="s">
        <v>72</v>
      </c>
      <c r="D395" s="55" t="s">
        <v>989</v>
      </c>
      <c r="E395" s="56" t="s">
        <v>24</v>
      </c>
      <c r="F395" s="57"/>
      <c r="G395" s="58"/>
      <c r="H395" s="110" t="s">
        <v>1332</v>
      </c>
      <c r="I395" s="60"/>
      <c r="J395" s="62" t="s">
        <v>368</v>
      </c>
      <c r="K395" s="61"/>
      <c r="L395" s="58"/>
      <c r="M395" s="110" t="s">
        <v>1332</v>
      </c>
      <c r="N395" s="62"/>
      <c r="O395" s="62" t="s">
        <v>368</v>
      </c>
      <c r="P395" s="63">
        <v>150</v>
      </c>
      <c r="Q395" s="64">
        <v>43746</v>
      </c>
      <c r="R395" s="64">
        <v>43748</v>
      </c>
      <c r="S395" s="63">
        <v>150</v>
      </c>
      <c r="T395" s="140" t="s">
        <v>1438</v>
      </c>
      <c r="U395" s="75"/>
      <c r="V395" s="110"/>
      <c r="W395" s="95"/>
    </row>
    <row r="396" spans="1:23" s="29" customFormat="1" ht="27" customHeight="1">
      <c r="A396" s="53" t="s">
        <v>986</v>
      </c>
      <c r="B396" s="54" t="s">
        <v>71</v>
      </c>
      <c r="C396" s="54" t="s">
        <v>72</v>
      </c>
      <c r="D396" s="55" t="s">
        <v>988</v>
      </c>
      <c r="E396" s="56" t="s">
        <v>24</v>
      </c>
      <c r="F396" s="57"/>
      <c r="G396" s="58"/>
      <c r="H396" s="110" t="s">
        <v>1353</v>
      </c>
      <c r="I396" s="60"/>
      <c r="J396" s="62" t="s">
        <v>250</v>
      </c>
      <c r="K396" s="61"/>
      <c r="L396" s="58"/>
      <c r="M396" s="110" t="s">
        <v>1353</v>
      </c>
      <c r="N396" s="62"/>
      <c r="O396" s="62" t="s">
        <v>250</v>
      </c>
      <c r="P396" s="63">
        <v>80</v>
      </c>
      <c r="Q396" s="64">
        <v>43746</v>
      </c>
      <c r="R396" s="64">
        <v>43758</v>
      </c>
      <c r="S396" s="63">
        <v>80</v>
      </c>
      <c r="T396" s="140" t="s">
        <v>1438</v>
      </c>
      <c r="U396" s="75"/>
      <c r="V396" s="110"/>
      <c r="W396" s="95"/>
    </row>
    <row r="397" spans="1:23" s="29" customFormat="1" ht="27" customHeight="1">
      <c r="A397" s="53" t="s">
        <v>992</v>
      </c>
      <c r="B397" s="54" t="s">
        <v>71</v>
      </c>
      <c r="C397" s="54" t="s">
        <v>72</v>
      </c>
      <c r="D397" s="55" t="s">
        <v>595</v>
      </c>
      <c r="E397" s="56" t="s">
        <v>24</v>
      </c>
      <c r="F397" s="57"/>
      <c r="G397" s="58"/>
      <c r="H397" s="110" t="s">
        <v>1337</v>
      </c>
      <c r="I397" s="60"/>
      <c r="J397" s="62" t="s">
        <v>145</v>
      </c>
      <c r="K397" s="61"/>
      <c r="L397" s="58"/>
      <c r="M397" s="110" t="s">
        <v>1337</v>
      </c>
      <c r="N397" s="62"/>
      <c r="O397" s="62" t="s">
        <v>145</v>
      </c>
      <c r="P397" s="63">
        <v>58</v>
      </c>
      <c r="Q397" s="64">
        <v>43748</v>
      </c>
      <c r="R397" s="64">
        <v>43748</v>
      </c>
      <c r="S397" s="63">
        <v>58</v>
      </c>
      <c r="T397" s="140" t="s">
        <v>1438</v>
      </c>
      <c r="U397" s="75"/>
      <c r="V397" s="110"/>
      <c r="W397" s="95"/>
    </row>
    <row r="398" spans="1:23" s="29" customFormat="1" ht="27" customHeight="1">
      <c r="A398" s="53" t="s">
        <v>991</v>
      </c>
      <c r="B398" s="54" t="s">
        <v>71</v>
      </c>
      <c r="C398" s="54" t="s">
        <v>72</v>
      </c>
      <c r="D398" s="55" t="s">
        <v>990</v>
      </c>
      <c r="E398" s="56" t="s">
        <v>24</v>
      </c>
      <c r="F398" s="57"/>
      <c r="G398" s="58"/>
      <c r="H398" s="99" t="s">
        <v>1372</v>
      </c>
      <c r="I398" s="60"/>
      <c r="J398" s="62" t="s">
        <v>847</v>
      </c>
      <c r="K398" s="61"/>
      <c r="L398" s="58"/>
      <c r="M398" s="99" t="s">
        <v>1372</v>
      </c>
      <c r="N398" s="62"/>
      <c r="O398" s="62" t="s">
        <v>847</v>
      </c>
      <c r="P398" s="63">
        <v>2240</v>
      </c>
      <c r="Q398" s="64">
        <v>43748</v>
      </c>
      <c r="R398" s="64">
        <v>43768</v>
      </c>
      <c r="S398" s="63">
        <v>2240</v>
      </c>
      <c r="T398" s="140" t="s">
        <v>1438</v>
      </c>
      <c r="U398" s="75"/>
      <c r="V398" s="99"/>
      <c r="W398" s="95"/>
    </row>
    <row r="399" spans="1:23" s="29" customFormat="1" ht="27" customHeight="1">
      <c r="A399" s="53" t="s">
        <v>1285</v>
      </c>
      <c r="B399" s="54"/>
      <c r="C399" s="54"/>
      <c r="D399" s="55" t="s">
        <v>1286</v>
      </c>
      <c r="E399" s="56" t="s">
        <v>24</v>
      </c>
      <c r="F399" s="57"/>
      <c r="G399" s="58"/>
      <c r="H399" s="99" t="s">
        <v>1366</v>
      </c>
      <c r="I399" s="60"/>
      <c r="J399" s="62" t="s">
        <v>1051</v>
      </c>
      <c r="K399" s="61"/>
      <c r="L399" s="58"/>
      <c r="M399" s="99" t="s">
        <v>1366</v>
      </c>
      <c r="N399" s="62"/>
      <c r="O399" s="62" t="s">
        <v>1051</v>
      </c>
      <c r="P399" s="63">
        <v>4000</v>
      </c>
      <c r="Q399" s="64">
        <v>43749</v>
      </c>
      <c r="R399" s="64">
        <v>44377</v>
      </c>
      <c r="S399" s="63">
        <f>1600+1200+1200+1600+2400</f>
        <v>8000</v>
      </c>
      <c r="T399" s="140" t="s">
        <v>1438</v>
      </c>
      <c r="U399" s="98" t="s">
        <v>1436</v>
      </c>
      <c r="V399" s="99"/>
      <c r="W399" s="95"/>
    </row>
    <row r="400" spans="1:23" s="29" customFormat="1" ht="27" customHeight="1">
      <c r="A400" s="53" t="s">
        <v>993</v>
      </c>
      <c r="B400" s="87"/>
      <c r="C400" s="87"/>
      <c r="D400" s="55" t="s">
        <v>273</v>
      </c>
      <c r="E400" s="56" t="s">
        <v>24</v>
      </c>
      <c r="F400" s="57"/>
      <c r="G400" s="58"/>
      <c r="H400" s="99" t="s">
        <v>1355</v>
      </c>
      <c r="I400" s="60"/>
      <c r="J400" s="62" t="s">
        <v>165</v>
      </c>
      <c r="K400" s="61"/>
      <c r="L400" s="58"/>
      <c r="M400" s="99" t="s">
        <v>1355</v>
      </c>
      <c r="N400" s="62"/>
      <c r="O400" s="62" t="s">
        <v>165</v>
      </c>
      <c r="P400" s="63">
        <v>212.86</v>
      </c>
      <c r="Q400" s="64">
        <v>43749</v>
      </c>
      <c r="R400" s="64">
        <v>43753</v>
      </c>
      <c r="S400" s="63">
        <v>212.86</v>
      </c>
      <c r="T400" s="140" t="s">
        <v>1438</v>
      </c>
      <c r="U400" s="75"/>
      <c r="V400" s="99"/>
      <c r="W400" s="95"/>
    </row>
    <row r="401" spans="1:23" s="29" customFormat="1" ht="27" customHeight="1">
      <c r="A401" s="53" t="s">
        <v>994</v>
      </c>
      <c r="B401" s="87"/>
      <c r="C401" s="87"/>
      <c r="D401" s="55" t="s">
        <v>82</v>
      </c>
      <c r="E401" s="56" t="s">
        <v>27</v>
      </c>
      <c r="F401" s="57"/>
      <c r="G401" s="58"/>
      <c r="H401" s="109" t="s">
        <v>1314</v>
      </c>
      <c r="I401" s="60"/>
      <c r="J401" s="62" t="s">
        <v>81</v>
      </c>
      <c r="K401" s="61"/>
      <c r="L401" s="58"/>
      <c r="M401" s="109" t="s">
        <v>1314</v>
      </c>
      <c r="N401" s="62"/>
      <c r="O401" s="62" t="s">
        <v>81</v>
      </c>
      <c r="P401" s="63">
        <v>6166.8</v>
      </c>
      <c r="Q401" s="64">
        <v>43752</v>
      </c>
      <c r="R401" s="64" t="s">
        <v>995</v>
      </c>
      <c r="S401" s="63">
        <v>6166.8</v>
      </c>
      <c r="T401" s="140" t="s">
        <v>1438</v>
      </c>
      <c r="U401" s="75"/>
      <c r="V401" s="109"/>
      <c r="W401" s="95"/>
    </row>
    <row r="402" spans="1:23" s="29" customFormat="1" ht="27" customHeight="1">
      <c r="A402" s="53" t="s">
        <v>996</v>
      </c>
      <c r="B402" s="87"/>
      <c r="C402" s="87"/>
      <c r="D402" s="55" t="s">
        <v>997</v>
      </c>
      <c r="E402" s="56" t="s">
        <v>24</v>
      </c>
      <c r="F402" s="57"/>
      <c r="G402" s="58"/>
      <c r="H402" s="110" t="s">
        <v>1335</v>
      </c>
      <c r="I402" s="60"/>
      <c r="J402" s="62" t="s">
        <v>998</v>
      </c>
      <c r="K402" s="61"/>
      <c r="L402" s="58"/>
      <c r="M402" s="110" t="s">
        <v>1335</v>
      </c>
      <c r="N402" s="62"/>
      <c r="O402" s="62" t="s">
        <v>998</v>
      </c>
      <c r="P402" s="63">
        <v>1159.68</v>
      </c>
      <c r="Q402" s="64">
        <v>43753</v>
      </c>
      <c r="R402" s="64">
        <v>43784</v>
      </c>
      <c r="S402" s="63">
        <v>1159.68</v>
      </c>
      <c r="T402" s="140" t="s">
        <v>1438</v>
      </c>
      <c r="U402" s="75"/>
      <c r="V402" s="119"/>
      <c r="W402" s="95"/>
    </row>
    <row r="403" spans="1:23" s="29" customFormat="1" ht="27" customHeight="1">
      <c r="A403" s="53" t="s">
        <v>999</v>
      </c>
      <c r="B403" s="87"/>
      <c r="C403" s="87"/>
      <c r="D403" s="55" t="s">
        <v>1287</v>
      </c>
      <c r="E403" s="56" t="s">
        <v>24</v>
      </c>
      <c r="F403" s="57"/>
      <c r="G403" s="58"/>
      <c r="H403" s="99" t="s">
        <v>1371</v>
      </c>
      <c r="I403" s="60"/>
      <c r="J403" s="62" t="s">
        <v>1000</v>
      </c>
      <c r="K403" s="61"/>
      <c r="L403" s="58"/>
      <c r="M403" s="99" t="s">
        <v>1371</v>
      </c>
      <c r="N403" s="62"/>
      <c r="O403" s="62" t="s">
        <v>1000</v>
      </c>
      <c r="P403" s="63">
        <v>1780</v>
      </c>
      <c r="Q403" s="64">
        <v>43753</v>
      </c>
      <c r="R403" s="64">
        <v>43814</v>
      </c>
      <c r="S403" s="63">
        <v>1780</v>
      </c>
      <c r="T403" s="140" t="s">
        <v>1438</v>
      </c>
      <c r="U403" s="75"/>
      <c r="V403" s="99"/>
      <c r="W403" s="95"/>
    </row>
    <row r="404" spans="1:23" s="29" customFormat="1" ht="27" customHeight="1">
      <c r="A404" s="53" t="s">
        <v>1003</v>
      </c>
      <c r="B404" s="87"/>
      <c r="C404" s="87"/>
      <c r="D404" s="55" t="s">
        <v>1001</v>
      </c>
      <c r="E404" s="56" t="s">
        <v>24</v>
      </c>
      <c r="F404" s="57"/>
      <c r="G404" s="58"/>
      <c r="H404" s="110" t="s">
        <v>1370</v>
      </c>
      <c r="I404" s="60"/>
      <c r="J404" s="62" t="s">
        <v>309</v>
      </c>
      <c r="K404" s="61"/>
      <c r="L404" s="58"/>
      <c r="M404" s="110" t="s">
        <v>1370</v>
      </c>
      <c r="N404" s="62"/>
      <c r="O404" s="62" t="s">
        <v>309</v>
      </c>
      <c r="P404" s="63">
        <v>9689.6</v>
      </c>
      <c r="Q404" s="64">
        <v>43756</v>
      </c>
      <c r="R404" s="64">
        <v>44561</v>
      </c>
      <c r="S404" s="63">
        <f>659.2+550.4+825.6+1280</f>
        <v>3315.2</v>
      </c>
      <c r="T404" s="140" t="s">
        <v>1438</v>
      </c>
      <c r="U404" s="75"/>
      <c r="V404" s="123"/>
      <c r="W404" s="95"/>
    </row>
    <row r="405" spans="1:23" s="29" customFormat="1" ht="27" customHeight="1">
      <c r="A405" s="53" t="s">
        <v>1004</v>
      </c>
      <c r="B405" s="87"/>
      <c r="C405" s="87"/>
      <c r="D405" s="55" t="s">
        <v>1002</v>
      </c>
      <c r="E405" s="56" t="s">
        <v>24</v>
      </c>
      <c r="F405" s="57"/>
      <c r="G405" s="58"/>
      <c r="H405" s="110" t="s">
        <v>1370</v>
      </c>
      <c r="I405" s="60"/>
      <c r="J405" s="62" t="s">
        <v>309</v>
      </c>
      <c r="K405" s="61"/>
      <c r="L405" s="58"/>
      <c r="M405" s="110" t="s">
        <v>1370</v>
      </c>
      <c r="N405" s="62"/>
      <c r="O405" s="62" t="s">
        <v>309</v>
      </c>
      <c r="P405" s="63">
        <v>31653</v>
      </c>
      <c r="Q405" s="64">
        <v>43756</v>
      </c>
      <c r="R405" s="64">
        <v>44561</v>
      </c>
      <c r="S405" s="63">
        <f>1604+1392+600+5851+7061.3+2665+4424</f>
        <v>23597.3</v>
      </c>
      <c r="T405" s="98"/>
      <c r="U405" s="75"/>
      <c r="V405" s="123"/>
      <c r="W405" s="95"/>
    </row>
    <row r="406" spans="1:23" s="29" customFormat="1" ht="27" customHeight="1">
      <c r="A406" s="53" t="s">
        <v>1012</v>
      </c>
      <c r="B406" s="87"/>
      <c r="C406" s="87"/>
      <c r="D406" s="55" t="s">
        <v>1013</v>
      </c>
      <c r="E406" s="56" t="s">
        <v>24</v>
      </c>
      <c r="F406" s="57"/>
      <c r="G406" s="58"/>
      <c r="H406" s="110" t="s">
        <v>1353</v>
      </c>
      <c r="I406" s="60"/>
      <c r="J406" s="62" t="s">
        <v>250</v>
      </c>
      <c r="K406" s="61"/>
      <c r="L406" s="58"/>
      <c r="M406" s="110" t="s">
        <v>1353</v>
      </c>
      <c r="N406" s="62"/>
      <c r="O406" s="62" t="s">
        <v>250</v>
      </c>
      <c r="P406" s="63">
        <v>630</v>
      </c>
      <c r="Q406" s="64">
        <v>43756</v>
      </c>
      <c r="R406" s="64">
        <v>43729</v>
      </c>
      <c r="S406" s="63">
        <v>630</v>
      </c>
      <c r="T406" s="98" t="s">
        <v>1438</v>
      </c>
      <c r="U406" s="75"/>
      <c r="V406" s="99"/>
      <c r="W406" s="95"/>
    </row>
    <row r="407" spans="1:23" s="29" customFormat="1" ht="27" customHeight="1">
      <c r="A407" s="53" t="s">
        <v>1010</v>
      </c>
      <c r="B407" s="87"/>
      <c r="C407" s="87"/>
      <c r="D407" s="55" t="s">
        <v>1011</v>
      </c>
      <c r="E407" s="56" t="s">
        <v>24</v>
      </c>
      <c r="F407" s="57"/>
      <c r="G407" s="58"/>
      <c r="H407" s="99" t="s">
        <v>1369</v>
      </c>
      <c r="I407" s="60"/>
      <c r="J407" s="62" t="s">
        <v>596</v>
      </c>
      <c r="K407" s="61"/>
      <c r="L407" s="58"/>
      <c r="M407" s="99" t="s">
        <v>1369</v>
      </c>
      <c r="N407" s="62"/>
      <c r="O407" s="62" t="s">
        <v>596</v>
      </c>
      <c r="P407" s="63">
        <v>550</v>
      </c>
      <c r="Q407" s="64">
        <v>43756</v>
      </c>
      <c r="R407" s="64">
        <v>44122</v>
      </c>
      <c r="S407" s="63">
        <v>550</v>
      </c>
      <c r="T407" s="98" t="s">
        <v>1438</v>
      </c>
      <c r="U407" s="75"/>
      <c r="V407" s="117"/>
      <c r="W407" s="95"/>
    </row>
    <row r="408" spans="1:23" s="29" customFormat="1" ht="27" customHeight="1">
      <c r="A408" s="53" t="s">
        <v>1007</v>
      </c>
      <c r="B408" s="87"/>
      <c r="C408" s="87"/>
      <c r="D408" s="55" t="s">
        <v>1008</v>
      </c>
      <c r="E408" s="56" t="s">
        <v>24</v>
      </c>
      <c r="F408" s="57"/>
      <c r="G408" s="58"/>
      <c r="H408" s="110" t="s">
        <v>1429</v>
      </c>
      <c r="I408" s="60"/>
      <c r="J408" s="62" t="s">
        <v>1009</v>
      </c>
      <c r="K408" s="61"/>
      <c r="L408" s="58"/>
      <c r="M408" s="110" t="s">
        <v>1429</v>
      </c>
      <c r="N408" s="62"/>
      <c r="O408" s="62" t="s">
        <v>1009</v>
      </c>
      <c r="P408" s="63">
        <v>2000</v>
      </c>
      <c r="Q408" s="64">
        <v>43756</v>
      </c>
      <c r="R408" s="64">
        <v>43756</v>
      </c>
      <c r="S408" s="63">
        <v>2000</v>
      </c>
      <c r="T408" s="98" t="s">
        <v>1438</v>
      </c>
      <c r="U408" s="75"/>
      <c r="V408" s="120"/>
      <c r="W408" s="95"/>
    </row>
    <row r="409" spans="1:23" s="29" customFormat="1" ht="27" customHeight="1">
      <c r="A409" s="53" t="s">
        <v>1005</v>
      </c>
      <c r="B409" s="87"/>
      <c r="C409" s="87"/>
      <c r="D409" s="55" t="s">
        <v>84</v>
      </c>
      <c r="E409" s="56" t="s">
        <v>24</v>
      </c>
      <c r="F409" s="57"/>
      <c r="G409" s="58"/>
      <c r="H409" s="99" t="s">
        <v>1330</v>
      </c>
      <c r="I409" s="60"/>
      <c r="J409" s="62" t="s">
        <v>1006</v>
      </c>
      <c r="K409" s="61"/>
      <c r="L409" s="58"/>
      <c r="M409" s="99" t="s">
        <v>1330</v>
      </c>
      <c r="N409" s="62"/>
      <c r="O409" s="62" t="s">
        <v>1006</v>
      </c>
      <c r="P409" s="63">
        <v>470</v>
      </c>
      <c r="Q409" s="64">
        <v>43756</v>
      </c>
      <c r="R409" s="64">
        <v>43758</v>
      </c>
      <c r="S409" s="63">
        <v>470</v>
      </c>
      <c r="T409" s="98" t="s">
        <v>1438</v>
      </c>
      <c r="U409" s="75"/>
      <c r="V409" s="110"/>
      <c r="W409" s="95"/>
    </row>
    <row r="410" spans="1:23" s="29" customFormat="1" ht="27" customHeight="1">
      <c r="A410" s="53" t="s">
        <v>1029</v>
      </c>
      <c r="B410" s="87"/>
      <c r="C410" s="87"/>
      <c r="D410" s="55" t="s">
        <v>82</v>
      </c>
      <c r="E410" s="56" t="s">
        <v>27</v>
      </c>
      <c r="F410" s="57"/>
      <c r="G410" s="58"/>
      <c r="H410" s="109" t="s">
        <v>1314</v>
      </c>
      <c r="I410" s="60"/>
      <c r="J410" s="62" t="s">
        <v>81</v>
      </c>
      <c r="K410" s="61"/>
      <c r="L410" s="58"/>
      <c r="M410" s="109" t="s">
        <v>1314</v>
      </c>
      <c r="N410" s="62"/>
      <c r="O410" s="62" t="s">
        <v>81</v>
      </c>
      <c r="P410" s="63">
        <v>6177.91</v>
      </c>
      <c r="Q410" s="64">
        <v>43759</v>
      </c>
      <c r="R410" s="64">
        <v>43767</v>
      </c>
      <c r="S410" s="63">
        <v>6177.91</v>
      </c>
      <c r="T410" s="98" t="s">
        <v>1438</v>
      </c>
      <c r="U410" s="75"/>
      <c r="V410" s="109"/>
      <c r="W410" s="95"/>
    </row>
    <row r="411" spans="1:23" s="29" customFormat="1" ht="27" customHeight="1">
      <c r="A411" s="53" t="s">
        <v>1030</v>
      </c>
      <c r="B411" s="87"/>
      <c r="C411" s="87"/>
      <c r="D411" s="55" t="s">
        <v>77</v>
      </c>
      <c r="E411" s="56" t="s">
        <v>24</v>
      </c>
      <c r="F411" s="57"/>
      <c r="G411" s="58"/>
      <c r="H411" s="110" t="s">
        <v>1304</v>
      </c>
      <c r="I411" s="60"/>
      <c r="J411" s="62" t="s">
        <v>78</v>
      </c>
      <c r="K411" s="61"/>
      <c r="L411" s="58"/>
      <c r="M411" s="110" t="s">
        <v>1304</v>
      </c>
      <c r="N411" s="62"/>
      <c r="O411" s="62" t="s">
        <v>78</v>
      </c>
      <c r="P411" s="63">
        <v>150.85</v>
      </c>
      <c r="Q411" s="64">
        <v>43760</v>
      </c>
      <c r="R411" s="64">
        <v>43760</v>
      </c>
      <c r="S411" s="63">
        <v>150.85</v>
      </c>
      <c r="T411" s="98" t="s">
        <v>1438</v>
      </c>
      <c r="U411" s="75"/>
      <c r="V411" s="110"/>
      <c r="W411" s="95"/>
    </row>
    <row r="412" spans="1:23" s="29" customFormat="1" ht="27" customHeight="1">
      <c r="A412" s="53" t="s">
        <v>1032</v>
      </c>
      <c r="B412" s="87"/>
      <c r="C412" s="87"/>
      <c r="D412" s="55" t="s">
        <v>1033</v>
      </c>
      <c r="E412" s="56" t="s">
        <v>24</v>
      </c>
      <c r="F412" s="57"/>
      <c r="G412" s="58"/>
      <c r="H412" s="99" t="s">
        <v>1368</v>
      </c>
      <c r="I412" s="60"/>
      <c r="J412" s="62" t="s">
        <v>119</v>
      </c>
      <c r="K412" s="61"/>
      <c r="L412" s="58"/>
      <c r="M412" s="99" t="s">
        <v>1368</v>
      </c>
      <c r="N412" s="62"/>
      <c r="O412" s="62" t="s">
        <v>119</v>
      </c>
      <c r="P412" s="63">
        <v>390</v>
      </c>
      <c r="Q412" s="64">
        <v>43761</v>
      </c>
      <c r="R412" s="64">
        <v>43763</v>
      </c>
      <c r="S412" s="63">
        <v>390</v>
      </c>
      <c r="T412" s="98" t="s">
        <v>1438</v>
      </c>
      <c r="U412" s="75"/>
      <c r="V412" s="99"/>
      <c r="W412" s="95"/>
    </row>
    <row r="413" spans="1:23" s="29" customFormat="1" ht="27" customHeight="1">
      <c r="A413" s="53" t="s">
        <v>1031</v>
      </c>
      <c r="B413" s="87"/>
      <c r="C413" s="87"/>
      <c r="D413" s="55" t="s">
        <v>84</v>
      </c>
      <c r="E413" s="56" t="s">
        <v>24</v>
      </c>
      <c r="F413" s="57"/>
      <c r="G413" s="58"/>
      <c r="H413" s="99" t="s">
        <v>1317</v>
      </c>
      <c r="I413" s="60"/>
      <c r="J413" s="62" t="s">
        <v>337</v>
      </c>
      <c r="K413" s="61"/>
      <c r="L413" s="58"/>
      <c r="M413" s="99" t="s">
        <v>1317</v>
      </c>
      <c r="N413" s="62"/>
      <c r="O413" s="62" t="s">
        <v>337</v>
      </c>
      <c r="P413" s="63">
        <v>214.5</v>
      </c>
      <c r="Q413" s="64">
        <v>43761</v>
      </c>
      <c r="R413" s="64">
        <v>43763</v>
      </c>
      <c r="S413" s="63">
        <v>214.5</v>
      </c>
      <c r="T413" s="98" t="s">
        <v>1438</v>
      </c>
      <c r="U413" s="75"/>
      <c r="V413" s="99"/>
      <c r="W413" s="95"/>
    </row>
    <row r="414" spans="1:23" s="29" customFormat="1" ht="27" customHeight="1">
      <c r="A414" s="53" t="s">
        <v>1035</v>
      </c>
      <c r="B414" s="87"/>
      <c r="C414" s="87"/>
      <c r="D414" s="55" t="s">
        <v>1034</v>
      </c>
      <c r="E414" s="56" t="s">
        <v>24</v>
      </c>
      <c r="F414" s="57"/>
      <c r="G414" s="58"/>
      <c r="H414" s="109" t="s">
        <v>1367</v>
      </c>
      <c r="I414" s="60"/>
      <c r="J414" s="62" t="s">
        <v>1036</v>
      </c>
      <c r="K414" s="61"/>
      <c r="L414" s="58"/>
      <c r="M414" s="109" t="s">
        <v>1367</v>
      </c>
      <c r="N414" s="62"/>
      <c r="O414" s="62" t="s">
        <v>1036</v>
      </c>
      <c r="P414" s="63">
        <v>33500</v>
      </c>
      <c r="Q414" s="64">
        <v>43762</v>
      </c>
      <c r="R414" s="64">
        <v>43767</v>
      </c>
      <c r="S414" s="63">
        <f>16750+16750</f>
        <v>33500</v>
      </c>
      <c r="T414" s="98" t="s">
        <v>1438</v>
      </c>
      <c r="U414" s="75"/>
      <c r="V414" s="109"/>
      <c r="W414" s="95"/>
    </row>
    <row r="415" spans="1:23" s="29" customFormat="1" ht="27" customHeight="1">
      <c r="A415" s="53" t="s">
        <v>1037</v>
      </c>
      <c r="B415" s="87"/>
      <c r="C415" s="87"/>
      <c r="D415" s="55" t="s">
        <v>184</v>
      </c>
      <c r="E415" s="56" t="s">
        <v>24</v>
      </c>
      <c r="F415" s="57"/>
      <c r="G415" s="58"/>
      <c r="H415" s="110" t="s">
        <v>1322</v>
      </c>
      <c r="I415" s="60"/>
      <c r="J415" s="62" t="s">
        <v>185</v>
      </c>
      <c r="K415" s="61"/>
      <c r="L415" s="58"/>
      <c r="M415" s="110" t="s">
        <v>1322</v>
      </c>
      <c r="N415" s="62"/>
      <c r="O415" s="62" t="s">
        <v>185</v>
      </c>
      <c r="P415" s="63">
        <v>200</v>
      </c>
      <c r="Q415" s="64">
        <v>43762</v>
      </c>
      <c r="R415" s="64">
        <v>43762</v>
      </c>
      <c r="S415" s="63">
        <v>200</v>
      </c>
      <c r="T415" s="98" t="s">
        <v>1438</v>
      </c>
      <c r="U415" s="75"/>
      <c r="V415" s="110"/>
      <c r="W415" s="95"/>
    </row>
    <row r="416" spans="1:23" s="29" customFormat="1" ht="27" customHeight="1">
      <c r="A416" s="53" t="s">
        <v>1052</v>
      </c>
      <c r="B416" s="87"/>
      <c r="C416" s="87"/>
      <c r="D416" s="55" t="s">
        <v>1053</v>
      </c>
      <c r="E416" s="56" t="s">
        <v>24</v>
      </c>
      <c r="F416" s="57"/>
      <c r="G416" s="58"/>
      <c r="H416" s="110" t="s">
        <v>1353</v>
      </c>
      <c r="I416" s="60"/>
      <c r="J416" s="62" t="s">
        <v>250</v>
      </c>
      <c r="K416" s="61"/>
      <c r="L416" s="58"/>
      <c r="M416" s="110" t="s">
        <v>1353</v>
      </c>
      <c r="N416" s="62"/>
      <c r="O416" s="62" t="s">
        <v>250</v>
      </c>
      <c r="P416" s="63">
        <v>630</v>
      </c>
      <c r="Q416" s="64">
        <v>43762</v>
      </c>
      <c r="R416" s="64">
        <v>43774</v>
      </c>
      <c r="S416" s="63">
        <v>630</v>
      </c>
      <c r="T416" s="98" t="s">
        <v>1438</v>
      </c>
      <c r="U416" s="75"/>
      <c r="V416" s="110"/>
      <c r="W416" s="95"/>
    </row>
    <row r="417" spans="1:23" s="29" customFormat="1" ht="27" customHeight="1">
      <c r="A417" s="53" t="s">
        <v>1056</v>
      </c>
      <c r="B417" s="87"/>
      <c r="C417" s="87"/>
      <c r="D417" s="55" t="s">
        <v>1057</v>
      </c>
      <c r="E417" s="56" t="s">
        <v>24</v>
      </c>
      <c r="F417" s="57"/>
      <c r="G417" s="58"/>
      <c r="H417" s="110" t="s">
        <v>1332</v>
      </c>
      <c r="I417" s="60"/>
      <c r="J417" s="62" t="s">
        <v>368</v>
      </c>
      <c r="K417" s="61"/>
      <c r="L417" s="58"/>
      <c r="M417" s="110" t="s">
        <v>1332</v>
      </c>
      <c r="N417" s="62"/>
      <c r="O417" s="62" t="s">
        <v>368</v>
      </c>
      <c r="P417" s="63">
        <v>200</v>
      </c>
      <c r="Q417" s="64">
        <v>43762</v>
      </c>
      <c r="R417" s="64">
        <v>43763</v>
      </c>
      <c r="S417" s="63">
        <v>200</v>
      </c>
      <c r="T417" s="98" t="s">
        <v>1438</v>
      </c>
      <c r="U417" s="75"/>
      <c r="V417" s="110"/>
      <c r="W417" s="95"/>
    </row>
    <row r="418" spans="1:23" s="29" customFormat="1" ht="27" customHeight="1">
      <c r="A418" s="53" t="s">
        <v>1054</v>
      </c>
      <c r="B418" s="87"/>
      <c r="C418" s="87"/>
      <c r="D418" s="55" t="s">
        <v>1055</v>
      </c>
      <c r="E418" s="56" t="s">
        <v>24</v>
      </c>
      <c r="F418" s="57"/>
      <c r="G418" s="58"/>
      <c r="H418" s="110" t="s">
        <v>1337</v>
      </c>
      <c r="I418" s="60"/>
      <c r="J418" s="62" t="s">
        <v>145</v>
      </c>
      <c r="K418" s="61"/>
      <c r="L418" s="58"/>
      <c r="M418" s="110" t="s">
        <v>1337</v>
      </c>
      <c r="N418" s="62"/>
      <c r="O418" s="62" t="s">
        <v>145</v>
      </c>
      <c r="P418" s="63">
        <v>107</v>
      </c>
      <c r="Q418" s="64">
        <v>43762</v>
      </c>
      <c r="R418" s="64">
        <v>43768</v>
      </c>
      <c r="S418" s="63">
        <v>107</v>
      </c>
      <c r="T418" s="98" t="s">
        <v>1438</v>
      </c>
      <c r="U418" s="75"/>
      <c r="V418" s="110"/>
      <c r="W418" s="95"/>
    </row>
    <row r="419" spans="1:23" s="29" customFormat="1" ht="27" customHeight="1">
      <c r="A419" s="53" t="s">
        <v>1049</v>
      </c>
      <c r="B419" s="87"/>
      <c r="C419" s="87"/>
      <c r="D419" s="55" t="s">
        <v>1050</v>
      </c>
      <c r="E419" s="56" t="s">
        <v>24</v>
      </c>
      <c r="F419" s="57"/>
      <c r="G419" s="58"/>
      <c r="H419" s="99" t="s">
        <v>1366</v>
      </c>
      <c r="I419" s="60"/>
      <c r="J419" s="62" t="s">
        <v>1051</v>
      </c>
      <c r="K419" s="61"/>
      <c r="L419" s="58"/>
      <c r="M419" s="99" t="s">
        <v>1366</v>
      </c>
      <c r="N419" s="62"/>
      <c r="O419" s="62" t="s">
        <v>1051</v>
      </c>
      <c r="P419" s="63">
        <v>450</v>
      </c>
      <c r="Q419" s="64">
        <v>43762</v>
      </c>
      <c r="R419" s="64">
        <v>43768</v>
      </c>
      <c r="S419" s="63">
        <v>450</v>
      </c>
      <c r="T419" s="98" t="s">
        <v>1438</v>
      </c>
      <c r="U419" s="75"/>
      <c r="V419" s="99"/>
      <c r="W419" s="95"/>
    </row>
    <row r="420" spans="1:23" s="29" customFormat="1" ht="27" customHeight="1">
      <c r="A420" s="53" t="s">
        <v>1047</v>
      </c>
      <c r="B420" s="87"/>
      <c r="C420" s="87"/>
      <c r="D420" s="55" t="s">
        <v>1048</v>
      </c>
      <c r="E420" s="56" t="s">
        <v>24</v>
      </c>
      <c r="F420" s="57"/>
      <c r="G420" s="58"/>
      <c r="H420" s="110" t="s">
        <v>1429</v>
      </c>
      <c r="I420" s="60"/>
      <c r="J420" s="62" t="s">
        <v>1009</v>
      </c>
      <c r="K420" s="61"/>
      <c r="L420" s="58"/>
      <c r="M420" s="110" t="s">
        <v>1429</v>
      </c>
      <c r="N420" s="62"/>
      <c r="O420" s="62" t="s">
        <v>1009</v>
      </c>
      <c r="P420" s="63">
        <v>813</v>
      </c>
      <c r="Q420" s="64">
        <v>43762</v>
      </c>
      <c r="R420" s="64">
        <v>43768</v>
      </c>
      <c r="S420" s="63">
        <v>813</v>
      </c>
      <c r="T420" s="98" t="s">
        <v>1438</v>
      </c>
      <c r="U420" s="75"/>
      <c r="V420" s="110"/>
      <c r="W420" s="95"/>
    </row>
    <row r="421" spans="1:23" s="29" customFormat="1" ht="27" customHeight="1">
      <c r="A421" s="53" t="s">
        <v>1038</v>
      </c>
      <c r="B421" s="87"/>
      <c r="C421" s="87"/>
      <c r="D421" s="55" t="s">
        <v>168</v>
      </c>
      <c r="E421" s="56" t="s">
        <v>24</v>
      </c>
      <c r="F421" s="57"/>
      <c r="G421" s="58"/>
      <c r="H421" s="59" t="s">
        <v>1427</v>
      </c>
      <c r="I421" s="60"/>
      <c r="J421" s="62" t="s">
        <v>169</v>
      </c>
      <c r="K421" s="61"/>
      <c r="L421" s="58"/>
      <c r="M421" s="59" t="s">
        <v>1427</v>
      </c>
      <c r="N421" s="62"/>
      <c r="O421" s="62" t="s">
        <v>169</v>
      </c>
      <c r="P421" s="63">
        <v>495.64</v>
      </c>
      <c r="Q421" s="64">
        <v>43762</v>
      </c>
      <c r="R421" s="64">
        <v>43762</v>
      </c>
      <c r="S421" s="63">
        <v>495.64</v>
      </c>
      <c r="T421" s="98" t="s">
        <v>1438</v>
      </c>
      <c r="U421" s="75"/>
      <c r="V421" s="110"/>
      <c r="W421" s="95"/>
    </row>
    <row r="422" spans="1:23" s="29" customFormat="1" ht="27" customHeight="1">
      <c r="A422" s="53" t="s">
        <v>1039</v>
      </c>
      <c r="B422" s="87"/>
      <c r="C422" s="87"/>
      <c r="D422" s="55" t="s">
        <v>1058</v>
      </c>
      <c r="E422" s="56" t="s">
        <v>24</v>
      </c>
      <c r="F422" s="57"/>
      <c r="G422" s="58"/>
      <c r="H422" s="110" t="s">
        <v>1327</v>
      </c>
      <c r="I422" s="60"/>
      <c r="J422" s="62" t="s">
        <v>129</v>
      </c>
      <c r="K422" s="61"/>
      <c r="L422" s="58"/>
      <c r="M422" s="110" t="s">
        <v>1327</v>
      </c>
      <c r="N422" s="62"/>
      <c r="O422" s="62" t="s">
        <v>129</v>
      </c>
      <c r="P422" s="63">
        <v>3226.14</v>
      </c>
      <c r="Q422" s="64">
        <v>43762</v>
      </c>
      <c r="R422" s="64">
        <v>43762</v>
      </c>
      <c r="S422" s="63">
        <v>3226.14</v>
      </c>
      <c r="T422" s="98" t="s">
        <v>1438</v>
      </c>
      <c r="U422" s="75"/>
      <c r="V422" s="99"/>
      <c r="W422" s="95"/>
    </row>
    <row r="423" spans="1:23" s="29" customFormat="1" ht="27" customHeight="1">
      <c r="A423" s="53" t="s">
        <v>1040</v>
      </c>
      <c r="B423" s="87"/>
      <c r="C423" s="87"/>
      <c r="D423" s="55" t="s">
        <v>160</v>
      </c>
      <c r="E423" s="56" t="s">
        <v>24</v>
      </c>
      <c r="F423" s="57"/>
      <c r="G423" s="58"/>
      <c r="H423" s="110" t="s">
        <v>1326</v>
      </c>
      <c r="I423" s="60"/>
      <c r="J423" s="62" t="s">
        <v>224</v>
      </c>
      <c r="K423" s="61"/>
      <c r="L423" s="58"/>
      <c r="M423" s="110" t="s">
        <v>1326</v>
      </c>
      <c r="N423" s="62"/>
      <c r="O423" s="62" t="s">
        <v>224</v>
      </c>
      <c r="P423" s="63">
        <v>2500</v>
      </c>
      <c r="Q423" s="64">
        <v>43763</v>
      </c>
      <c r="R423" s="64">
        <v>43763</v>
      </c>
      <c r="S423" s="63">
        <v>2500</v>
      </c>
      <c r="T423" s="98" t="s">
        <v>1438</v>
      </c>
      <c r="U423" s="75"/>
      <c r="V423" s="99"/>
      <c r="W423" s="95"/>
    </row>
    <row r="424" spans="1:23" s="29" customFormat="1" ht="27" customHeight="1">
      <c r="A424" s="53" t="s">
        <v>1041</v>
      </c>
      <c r="B424" s="87"/>
      <c r="C424" s="87"/>
      <c r="D424" s="55" t="s">
        <v>132</v>
      </c>
      <c r="E424" s="56" t="s">
        <v>24</v>
      </c>
      <c r="F424" s="57"/>
      <c r="G424" s="58"/>
      <c r="H424" s="99" t="s">
        <v>1325</v>
      </c>
      <c r="I424" s="60"/>
      <c r="J424" s="62" t="s">
        <v>133</v>
      </c>
      <c r="K424" s="61"/>
      <c r="L424" s="58"/>
      <c r="M424" s="99" t="s">
        <v>1325</v>
      </c>
      <c r="N424" s="62"/>
      <c r="O424" s="62" t="s">
        <v>133</v>
      </c>
      <c r="P424" s="63">
        <v>4165.6</v>
      </c>
      <c r="Q424" s="64">
        <v>43763</v>
      </c>
      <c r="R424" s="64">
        <v>43763</v>
      </c>
      <c r="S424" s="63">
        <v>4165.6</v>
      </c>
      <c r="T424" s="98" t="s">
        <v>1438</v>
      </c>
      <c r="U424" s="75"/>
      <c r="V424" s="119"/>
      <c r="W424" s="95"/>
    </row>
    <row r="425" spans="1:23" s="29" customFormat="1" ht="27" customHeight="1">
      <c r="A425" s="53" t="s">
        <v>1042</v>
      </c>
      <c r="B425" s="87"/>
      <c r="C425" s="87"/>
      <c r="D425" s="55" t="s">
        <v>127</v>
      </c>
      <c r="E425" s="56" t="s">
        <v>24</v>
      </c>
      <c r="F425" s="57"/>
      <c r="G425" s="58"/>
      <c r="H425" s="110" t="s">
        <v>1324</v>
      </c>
      <c r="I425" s="60"/>
      <c r="J425" s="62" t="s">
        <v>163</v>
      </c>
      <c r="K425" s="61"/>
      <c r="L425" s="58"/>
      <c r="M425" s="110" t="s">
        <v>1324</v>
      </c>
      <c r="N425" s="62"/>
      <c r="O425" s="62" t="s">
        <v>163</v>
      </c>
      <c r="P425" s="63">
        <v>357.36</v>
      </c>
      <c r="Q425" s="64">
        <v>43763</v>
      </c>
      <c r="R425" s="64">
        <v>43763</v>
      </c>
      <c r="S425" s="63">
        <v>357.36</v>
      </c>
      <c r="T425" s="98" t="s">
        <v>1438</v>
      </c>
      <c r="U425" s="75"/>
      <c r="V425" s="117"/>
      <c r="W425" s="95"/>
    </row>
    <row r="426" spans="1:23" s="29" customFormat="1" ht="27" customHeight="1">
      <c r="A426" s="53" t="s">
        <v>1043</v>
      </c>
      <c r="B426" s="87"/>
      <c r="C426" s="87"/>
      <c r="D426" s="55" t="s">
        <v>870</v>
      </c>
      <c r="E426" s="56" t="s">
        <v>24</v>
      </c>
      <c r="F426" s="57"/>
      <c r="G426" s="58"/>
      <c r="H426" s="110" t="s">
        <v>1339</v>
      </c>
      <c r="I426" s="60"/>
      <c r="J426" s="62" t="s">
        <v>149</v>
      </c>
      <c r="K426" s="61"/>
      <c r="L426" s="58"/>
      <c r="M426" s="110" t="s">
        <v>1339</v>
      </c>
      <c r="N426" s="62"/>
      <c r="O426" s="62" t="s">
        <v>149</v>
      </c>
      <c r="P426" s="63">
        <v>237.63</v>
      </c>
      <c r="Q426" s="64">
        <v>43763</v>
      </c>
      <c r="R426" s="64">
        <v>43763</v>
      </c>
      <c r="S426" s="63">
        <v>237.63</v>
      </c>
      <c r="T426" s="98" t="s">
        <v>1438</v>
      </c>
      <c r="U426" s="75"/>
      <c r="V426" s="99"/>
      <c r="W426" s="95"/>
    </row>
    <row r="427" spans="1:23" s="29" customFormat="1" ht="27" customHeight="1">
      <c r="A427" s="53" t="s">
        <v>1044</v>
      </c>
      <c r="B427" s="87"/>
      <c r="C427" s="87"/>
      <c r="D427" s="55" t="s">
        <v>160</v>
      </c>
      <c r="E427" s="56" t="s">
        <v>24</v>
      </c>
      <c r="F427" s="57"/>
      <c r="G427" s="58"/>
      <c r="H427" s="99" t="s">
        <v>1328</v>
      </c>
      <c r="I427" s="60"/>
      <c r="J427" s="62" t="s">
        <v>669</v>
      </c>
      <c r="K427" s="61"/>
      <c r="L427" s="58"/>
      <c r="M427" s="99" t="s">
        <v>1328</v>
      </c>
      <c r="N427" s="62"/>
      <c r="O427" s="62" t="s">
        <v>669</v>
      </c>
      <c r="P427" s="63">
        <v>232.43</v>
      </c>
      <c r="Q427" s="64">
        <v>43763</v>
      </c>
      <c r="R427" s="64">
        <v>43763</v>
      </c>
      <c r="S427" s="63">
        <v>232.43</v>
      </c>
      <c r="T427" s="98" t="s">
        <v>1438</v>
      </c>
      <c r="U427" s="75"/>
      <c r="V427" s="110"/>
      <c r="W427" s="95"/>
    </row>
    <row r="428" spans="1:23" s="29" customFormat="1" ht="27" customHeight="1">
      <c r="A428" s="53" t="s">
        <v>1045</v>
      </c>
      <c r="B428" s="87"/>
      <c r="C428" s="87"/>
      <c r="D428" s="55" t="s">
        <v>226</v>
      </c>
      <c r="E428" s="56" t="s">
        <v>24</v>
      </c>
      <c r="F428" s="57"/>
      <c r="G428" s="58"/>
      <c r="H428" s="99" t="s">
        <v>1331</v>
      </c>
      <c r="I428" s="60"/>
      <c r="J428" s="62" t="s">
        <v>104</v>
      </c>
      <c r="K428" s="61"/>
      <c r="L428" s="58"/>
      <c r="M428" s="99" t="s">
        <v>1331</v>
      </c>
      <c r="N428" s="62"/>
      <c r="O428" s="62" t="s">
        <v>104</v>
      </c>
      <c r="P428" s="63">
        <v>249.21</v>
      </c>
      <c r="Q428" s="64">
        <v>43763</v>
      </c>
      <c r="R428" s="64">
        <v>43768</v>
      </c>
      <c r="S428" s="63">
        <v>249.21</v>
      </c>
      <c r="T428" s="98" t="s">
        <v>1438</v>
      </c>
      <c r="U428" s="75"/>
      <c r="V428" s="110"/>
      <c r="W428" s="95"/>
    </row>
    <row r="429" spans="1:23" s="29" customFormat="1" ht="27" customHeight="1">
      <c r="A429" s="53" t="s">
        <v>1046</v>
      </c>
      <c r="B429" s="87"/>
      <c r="C429" s="87"/>
      <c r="D429" s="55" t="s">
        <v>273</v>
      </c>
      <c r="E429" s="56" t="s">
        <v>24</v>
      </c>
      <c r="F429" s="57"/>
      <c r="G429" s="58"/>
      <c r="H429" s="110" t="s">
        <v>1351</v>
      </c>
      <c r="I429" s="60"/>
      <c r="J429" s="62" t="s">
        <v>262</v>
      </c>
      <c r="K429" s="61"/>
      <c r="L429" s="58"/>
      <c r="M429" s="110" t="s">
        <v>1351</v>
      </c>
      <c r="N429" s="62"/>
      <c r="O429" s="62" t="s">
        <v>262</v>
      </c>
      <c r="P429" s="63">
        <v>260.65</v>
      </c>
      <c r="Q429" s="64">
        <v>43763</v>
      </c>
      <c r="R429" s="64">
        <v>43768</v>
      </c>
      <c r="S429" s="63">
        <v>260.65</v>
      </c>
      <c r="T429" s="98" t="s">
        <v>1438</v>
      </c>
      <c r="U429" s="75"/>
      <c r="V429" s="110"/>
      <c r="W429" s="95"/>
    </row>
    <row r="430" spans="1:23" s="29" customFormat="1" ht="27" customHeight="1">
      <c r="A430" s="53" t="s">
        <v>1059</v>
      </c>
      <c r="B430" s="87"/>
      <c r="C430" s="87"/>
      <c r="D430" s="55" t="s">
        <v>160</v>
      </c>
      <c r="E430" s="56" t="s">
        <v>24</v>
      </c>
      <c r="F430" s="57"/>
      <c r="G430" s="58"/>
      <c r="H430" s="110" t="s">
        <v>1323</v>
      </c>
      <c r="I430" s="60"/>
      <c r="J430" s="62" t="s">
        <v>512</v>
      </c>
      <c r="K430" s="61"/>
      <c r="L430" s="58"/>
      <c r="M430" s="110" t="s">
        <v>1323</v>
      </c>
      <c r="N430" s="62"/>
      <c r="O430" s="62" t="s">
        <v>512</v>
      </c>
      <c r="P430" s="63">
        <v>817.63</v>
      </c>
      <c r="Q430" s="64">
        <v>43766</v>
      </c>
      <c r="R430" s="64">
        <v>43766</v>
      </c>
      <c r="S430" s="63">
        <v>817.63</v>
      </c>
      <c r="T430" s="98" t="s">
        <v>1438</v>
      </c>
      <c r="U430" s="75"/>
      <c r="V430" s="110"/>
      <c r="W430" s="95"/>
    </row>
    <row r="431" spans="1:23" s="29" customFormat="1" ht="27" customHeight="1">
      <c r="A431" s="53" t="s">
        <v>1284</v>
      </c>
      <c r="B431" s="87"/>
      <c r="C431" s="87"/>
      <c r="D431" s="55" t="s">
        <v>160</v>
      </c>
      <c r="E431" s="56" t="s">
        <v>24</v>
      </c>
      <c r="F431" s="57"/>
      <c r="G431" s="58"/>
      <c r="H431" s="110" t="s">
        <v>1327</v>
      </c>
      <c r="I431" s="60"/>
      <c r="J431" s="62" t="s">
        <v>129</v>
      </c>
      <c r="K431" s="61"/>
      <c r="L431" s="58"/>
      <c r="M431" s="110" t="s">
        <v>1327</v>
      </c>
      <c r="N431" s="62"/>
      <c r="O431" s="62" t="s">
        <v>129</v>
      </c>
      <c r="P431" s="63">
        <v>1671.47</v>
      </c>
      <c r="Q431" s="64">
        <v>43766</v>
      </c>
      <c r="R431" s="64">
        <v>43766</v>
      </c>
      <c r="S431" s="63">
        <v>1671.47</v>
      </c>
      <c r="T431" s="98" t="s">
        <v>1438</v>
      </c>
      <c r="U431" s="75"/>
      <c r="V431" s="109"/>
      <c r="W431" s="95"/>
    </row>
    <row r="432" spans="1:23" s="29" customFormat="1" ht="27" customHeight="1">
      <c r="A432" s="53" t="s">
        <v>1061</v>
      </c>
      <c r="B432" s="87"/>
      <c r="C432" s="87"/>
      <c r="D432" s="55" t="s">
        <v>1062</v>
      </c>
      <c r="E432" s="56" t="s">
        <v>24</v>
      </c>
      <c r="F432" s="57"/>
      <c r="G432" s="58"/>
      <c r="H432" s="54" t="s">
        <v>1301</v>
      </c>
      <c r="I432" s="60"/>
      <c r="J432" s="62" t="s">
        <v>1127</v>
      </c>
      <c r="K432" s="61"/>
      <c r="L432" s="58"/>
      <c r="M432" s="54" t="s">
        <v>1301</v>
      </c>
      <c r="N432" s="62"/>
      <c r="O432" s="62" t="s">
        <v>1127</v>
      </c>
      <c r="P432" s="63">
        <v>1335</v>
      </c>
      <c r="Q432" s="64">
        <v>43766</v>
      </c>
      <c r="R432" s="64">
        <v>43774</v>
      </c>
      <c r="S432" s="63">
        <v>1335</v>
      </c>
      <c r="T432" s="98" t="s">
        <v>1438</v>
      </c>
      <c r="U432" s="75"/>
      <c r="V432" s="99"/>
      <c r="W432" s="95"/>
    </row>
    <row r="433" spans="1:23" s="29" customFormat="1" ht="27" customHeight="1">
      <c r="A433" s="53" t="s">
        <v>1064</v>
      </c>
      <c r="B433" s="87"/>
      <c r="C433" s="87"/>
      <c r="D433" s="55" t="s">
        <v>1063</v>
      </c>
      <c r="E433" s="56" t="s">
        <v>24</v>
      </c>
      <c r="F433" s="57"/>
      <c r="G433" s="58"/>
      <c r="H433" s="99" t="s">
        <v>1357</v>
      </c>
      <c r="I433" s="60"/>
      <c r="J433" s="62" t="s">
        <v>1065</v>
      </c>
      <c r="K433" s="61"/>
      <c r="L433" s="58"/>
      <c r="M433" s="99" t="s">
        <v>1357</v>
      </c>
      <c r="N433" s="62"/>
      <c r="O433" s="62" t="s">
        <v>1065</v>
      </c>
      <c r="P433" s="63">
        <v>430</v>
      </c>
      <c r="Q433" s="64">
        <v>43766</v>
      </c>
      <c r="R433" s="64">
        <v>43774</v>
      </c>
      <c r="S433" s="63">
        <v>430</v>
      </c>
      <c r="T433" s="98" t="s">
        <v>1438</v>
      </c>
      <c r="U433" s="75"/>
      <c r="V433" s="99"/>
      <c r="W433" s="95"/>
    </row>
    <row r="434" spans="1:23" s="29" customFormat="1" ht="27" customHeight="1">
      <c r="A434" s="53" t="s">
        <v>1060</v>
      </c>
      <c r="B434" s="87"/>
      <c r="C434" s="87"/>
      <c r="D434" s="55" t="s">
        <v>82</v>
      </c>
      <c r="E434" s="56" t="s">
        <v>27</v>
      </c>
      <c r="F434" s="57"/>
      <c r="G434" s="58"/>
      <c r="H434" s="109" t="s">
        <v>1314</v>
      </c>
      <c r="I434" s="60"/>
      <c r="J434" s="62" t="s">
        <v>81</v>
      </c>
      <c r="K434" s="61"/>
      <c r="L434" s="58"/>
      <c r="M434" s="109" t="s">
        <v>1314</v>
      </c>
      <c r="N434" s="62"/>
      <c r="O434" s="62" t="s">
        <v>81</v>
      </c>
      <c r="P434" s="63">
        <v>6189.03</v>
      </c>
      <c r="Q434" s="64">
        <v>43766</v>
      </c>
      <c r="R434" s="64">
        <v>43766</v>
      </c>
      <c r="S434" s="63">
        <v>6189.03</v>
      </c>
      <c r="T434" s="98" t="s">
        <v>1438</v>
      </c>
      <c r="U434" s="75"/>
      <c r="V434" s="99"/>
      <c r="W434" s="95"/>
    </row>
    <row r="435" spans="1:23" s="29" customFormat="1" ht="27" customHeight="1">
      <c r="A435" s="53" t="s">
        <v>1066</v>
      </c>
      <c r="B435" s="87"/>
      <c r="C435" s="87"/>
      <c r="D435" s="55" t="s">
        <v>127</v>
      </c>
      <c r="E435" s="56" t="s">
        <v>24</v>
      </c>
      <c r="F435" s="57"/>
      <c r="G435" s="58"/>
      <c r="H435" s="99" t="s">
        <v>1320</v>
      </c>
      <c r="I435" s="60"/>
      <c r="J435" s="62" t="s">
        <v>128</v>
      </c>
      <c r="K435" s="61"/>
      <c r="L435" s="58"/>
      <c r="M435" s="99" t="s">
        <v>1320</v>
      </c>
      <c r="N435" s="62"/>
      <c r="O435" s="62" t="s">
        <v>128</v>
      </c>
      <c r="P435" s="63">
        <v>362.08</v>
      </c>
      <c r="Q435" s="64">
        <v>43767</v>
      </c>
      <c r="R435" s="64">
        <v>43767</v>
      </c>
      <c r="S435" s="63">
        <v>362.08</v>
      </c>
      <c r="T435" s="98" t="s">
        <v>1438</v>
      </c>
      <c r="U435" s="75"/>
      <c r="V435" s="99"/>
      <c r="W435" s="95"/>
    </row>
    <row r="436" spans="1:23" s="29" customFormat="1" ht="27" customHeight="1">
      <c r="A436" s="53" t="s">
        <v>1067</v>
      </c>
      <c r="B436" s="87"/>
      <c r="C436" s="87"/>
      <c r="D436" s="55" t="s">
        <v>160</v>
      </c>
      <c r="E436" s="56" t="s">
        <v>24</v>
      </c>
      <c r="F436" s="57"/>
      <c r="G436" s="58"/>
      <c r="H436" s="99" t="s">
        <v>1320</v>
      </c>
      <c r="I436" s="60"/>
      <c r="J436" s="62" t="s">
        <v>128</v>
      </c>
      <c r="K436" s="61"/>
      <c r="L436" s="58"/>
      <c r="M436" s="99" t="s">
        <v>1320</v>
      </c>
      <c r="N436" s="62"/>
      <c r="O436" s="62" t="s">
        <v>128</v>
      </c>
      <c r="P436" s="63">
        <v>1529.51</v>
      </c>
      <c r="Q436" s="64">
        <v>43767</v>
      </c>
      <c r="R436" s="64">
        <v>43767</v>
      </c>
      <c r="S436" s="63">
        <v>1529.51</v>
      </c>
      <c r="T436" s="98" t="s">
        <v>1438</v>
      </c>
      <c r="U436" s="75"/>
      <c r="V436" s="99"/>
      <c r="W436" s="95"/>
    </row>
    <row r="437" spans="1:23" s="29" customFormat="1" ht="27" customHeight="1">
      <c r="A437" s="53" t="s">
        <v>1068</v>
      </c>
      <c r="B437" s="87"/>
      <c r="C437" s="87"/>
      <c r="D437" s="55" t="s">
        <v>1069</v>
      </c>
      <c r="E437" s="56" t="s">
        <v>24</v>
      </c>
      <c r="F437" s="57"/>
      <c r="G437" s="58"/>
      <c r="H437" s="99" t="s">
        <v>1365</v>
      </c>
      <c r="I437" s="60"/>
      <c r="J437" s="62" t="s">
        <v>1070</v>
      </c>
      <c r="K437" s="61"/>
      <c r="L437" s="58"/>
      <c r="M437" s="99" t="s">
        <v>1365</v>
      </c>
      <c r="N437" s="62"/>
      <c r="O437" s="62" t="s">
        <v>1070</v>
      </c>
      <c r="P437" s="63">
        <v>342.48</v>
      </c>
      <c r="Q437" s="64">
        <v>43767</v>
      </c>
      <c r="R437" s="64">
        <v>43767</v>
      </c>
      <c r="S437" s="63">
        <v>342.48</v>
      </c>
      <c r="T437" s="98" t="s">
        <v>1438</v>
      </c>
      <c r="U437" s="75"/>
      <c r="V437" s="117"/>
      <c r="W437" s="95"/>
    </row>
    <row r="438" spans="1:23" s="29" customFormat="1" ht="27" customHeight="1">
      <c r="A438" s="53" t="s">
        <v>1071</v>
      </c>
      <c r="B438" s="87"/>
      <c r="C438" s="87"/>
      <c r="D438" s="55" t="s">
        <v>1048</v>
      </c>
      <c r="E438" s="56" t="s">
        <v>24</v>
      </c>
      <c r="F438" s="57"/>
      <c r="G438" s="58"/>
      <c r="H438" s="110" t="s">
        <v>1429</v>
      </c>
      <c r="I438" s="60"/>
      <c r="J438" s="62" t="s">
        <v>1009</v>
      </c>
      <c r="K438" s="61"/>
      <c r="L438" s="58"/>
      <c r="M438" s="110" t="s">
        <v>1429</v>
      </c>
      <c r="N438" s="62"/>
      <c r="O438" s="62" t="s">
        <v>1009</v>
      </c>
      <c r="P438" s="63">
        <v>225</v>
      </c>
      <c r="Q438" s="64">
        <v>43767</v>
      </c>
      <c r="R438" s="64">
        <v>43767</v>
      </c>
      <c r="S438" s="63">
        <v>225</v>
      </c>
      <c r="T438" s="98" t="s">
        <v>1438</v>
      </c>
      <c r="U438" s="75"/>
      <c r="V438" s="99"/>
      <c r="W438" s="95"/>
    </row>
    <row r="439" spans="1:23" s="29" customFormat="1" ht="27" customHeight="1">
      <c r="A439" s="53" t="s">
        <v>1072</v>
      </c>
      <c r="B439" s="87"/>
      <c r="C439" s="87"/>
      <c r="D439" s="55" t="s">
        <v>192</v>
      </c>
      <c r="E439" s="56" t="s">
        <v>24</v>
      </c>
      <c r="F439" s="57"/>
      <c r="G439" s="58"/>
      <c r="H439" s="99" t="s">
        <v>1356</v>
      </c>
      <c r="I439" s="60"/>
      <c r="J439" s="62" t="s">
        <v>193</v>
      </c>
      <c r="K439" s="61"/>
      <c r="L439" s="58"/>
      <c r="M439" s="99" t="s">
        <v>1356</v>
      </c>
      <c r="N439" s="62"/>
      <c r="O439" s="62" t="s">
        <v>193</v>
      </c>
      <c r="P439" s="63">
        <v>326</v>
      </c>
      <c r="Q439" s="64">
        <v>43768</v>
      </c>
      <c r="R439" s="64">
        <v>43774</v>
      </c>
      <c r="S439" s="63">
        <v>326</v>
      </c>
      <c r="T439" s="98" t="s">
        <v>1438</v>
      </c>
      <c r="U439" s="75"/>
      <c r="V439" s="109"/>
      <c r="W439" s="95"/>
    </row>
    <row r="440" spans="1:23" s="29" customFormat="1" ht="27" customHeight="1">
      <c r="A440" s="53" t="s">
        <v>1075</v>
      </c>
      <c r="B440" s="87"/>
      <c r="C440" s="87"/>
      <c r="D440" s="55" t="s">
        <v>1077</v>
      </c>
      <c r="E440" s="56" t="s">
        <v>24</v>
      </c>
      <c r="F440" s="57"/>
      <c r="G440" s="58"/>
      <c r="H440" s="99" t="s">
        <v>1364</v>
      </c>
      <c r="I440" s="60"/>
      <c r="J440" s="62" t="s">
        <v>1074</v>
      </c>
      <c r="K440" s="61"/>
      <c r="L440" s="58"/>
      <c r="M440" s="99" t="s">
        <v>1364</v>
      </c>
      <c r="N440" s="62"/>
      <c r="O440" s="62" t="s">
        <v>1074</v>
      </c>
      <c r="P440" s="63">
        <v>4840</v>
      </c>
      <c r="Q440" s="64">
        <v>43773</v>
      </c>
      <c r="R440" s="64">
        <v>44139</v>
      </c>
      <c r="S440" s="63">
        <f>1640+3200</f>
        <v>4840</v>
      </c>
      <c r="T440" s="98" t="s">
        <v>1438</v>
      </c>
      <c r="U440" s="75"/>
      <c r="V440" s="99"/>
      <c r="W440" s="95"/>
    </row>
    <row r="441" spans="1:23" s="29" customFormat="1" ht="27" customHeight="1">
      <c r="A441" s="53" t="s">
        <v>1076</v>
      </c>
      <c r="B441" s="87"/>
      <c r="C441" s="87"/>
      <c r="D441" s="55" t="s">
        <v>1435</v>
      </c>
      <c r="E441" s="56" t="s">
        <v>24</v>
      </c>
      <c r="F441" s="57"/>
      <c r="G441" s="58"/>
      <c r="H441" s="99" t="s">
        <v>1364</v>
      </c>
      <c r="I441" s="60"/>
      <c r="J441" s="62" t="s">
        <v>1074</v>
      </c>
      <c r="K441" s="61"/>
      <c r="L441" s="58"/>
      <c r="M441" s="99" t="s">
        <v>1364</v>
      </c>
      <c r="N441" s="62"/>
      <c r="O441" s="62" t="s">
        <v>1074</v>
      </c>
      <c r="P441" s="63">
        <v>4950</v>
      </c>
      <c r="Q441" s="64">
        <v>43773</v>
      </c>
      <c r="R441" s="64">
        <v>44139</v>
      </c>
      <c r="S441" s="63">
        <v>4950</v>
      </c>
      <c r="T441" s="98" t="s">
        <v>1438</v>
      </c>
      <c r="U441" s="75"/>
      <c r="V441" s="99"/>
      <c r="W441" s="95"/>
    </row>
    <row r="442" spans="1:23" s="29" customFormat="1" ht="27" customHeight="1">
      <c r="A442" s="53" t="s">
        <v>1073</v>
      </c>
      <c r="B442" s="87"/>
      <c r="C442" s="87"/>
      <c r="D442" s="55" t="s">
        <v>82</v>
      </c>
      <c r="E442" s="56" t="s">
        <v>27</v>
      </c>
      <c r="F442" s="57"/>
      <c r="G442" s="58"/>
      <c r="H442" s="109" t="s">
        <v>1314</v>
      </c>
      <c r="I442" s="60"/>
      <c r="J442" s="62" t="s">
        <v>81</v>
      </c>
      <c r="K442" s="61"/>
      <c r="L442" s="58"/>
      <c r="M442" s="109" t="s">
        <v>1314</v>
      </c>
      <c r="N442" s="62"/>
      <c r="O442" s="62" t="s">
        <v>81</v>
      </c>
      <c r="P442" s="63">
        <v>7293.07</v>
      </c>
      <c r="Q442" s="64">
        <v>43773</v>
      </c>
      <c r="R442" s="64">
        <v>43781</v>
      </c>
      <c r="S442" s="63">
        <v>7293.07</v>
      </c>
      <c r="T442" s="98" t="s">
        <v>1438</v>
      </c>
      <c r="U442" s="75"/>
      <c r="V442" s="110"/>
      <c r="W442" s="95"/>
    </row>
    <row r="443" spans="1:23" s="29" customFormat="1" ht="27" customHeight="1">
      <c r="A443" s="53" t="s">
        <v>1082</v>
      </c>
      <c r="B443" s="87"/>
      <c r="C443" s="87"/>
      <c r="D443" s="55" t="s">
        <v>1081</v>
      </c>
      <c r="E443" s="56" t="s">
        <v>24</v>
      </c>
      <c r="F443" s="57"/>
      <c r="G443" s="58"/>
      <c r="H443" s="99" t="s">
        <v>1363</v>
      </c>
      <c r="I443" s="60"/>
      <c r="J443" s="62" t="s">
        <v>1080</v>
      </c>
      <c r="K443" s="61"/>
      <c r="L443" s="58"/>
      <c r="M443" s="99" t="s">
        <v>1363</v>
      </c>
      <c r="N443" s="62"/>
      <c r="O443" s="62" t="s">
        <v>1080</v>
      </c>
      <c r="P443" s="63">
        <v>11623.6</v>
      </c>
      <c r="Q443" s="64">
        <v>43774</v>
      </c>
      <c r="R443" s="64">
        <v>44140</v>
      </c>
      <c r="S443" s="63">
        <f>1168.2+1156.4+1172.7+1054.8</f>
        <v>4552.1</v>
      </c>
      <c r="T443" s="98" t="s">
        <v>1438</v>
      </c>
      <c r="U443" s="75"/>
      <c r="V443" s="124"/>
      <c r="W443" s="95"/>
    </row>
    <row r="444" spans="1:23" s="29" customFormat="1" ht="26.25" customHeight="1">
      <c r="A444" s="53" t="s">
        <v>1078</v>
      </c>
      <c r="B444" s="87"/>
      <c r="C444" s="87"/>
      <c r="D444" s="55" t="s">
        <v>1288</v>
      </c>
      <c r="E444" s="56" t="s">
        <v>24</v>
      </c>
      <c r="F444" s="57"/>
      <c r="G444" s="58"/>
      <c r="H444" s="110" t="s">
        <v>1315</v>
      </c>
      <c r="I444" s="60"/>
      <c r="J444" s="62" t="s">
        <v>1079</v>
      </c>
      <c r="K444" s="61"/>
      <c r="L444" s="58"/>
      <c r="M444" s="110" t="s">
        <v>1315</v>
      </c>
      <c r="N444" s="62"/>
      <c r="O444" s="62" t="s">
        <v>1079</v>
      </c>
      <c r="P444" s="63">
        <v>24654.2</v>
      </c>
      <c r="Q444" s="64">
        <v>43774</v>
      </c>
      <c r="R444" s="64">
        <v>44140</v>
      </c>
      <c r="S444" s="63">
        <v>22348.1</v>
      </c>
      <c r="T444" s="98" t="s">
        <v>1438</v>
      </c>
      <c r="U444" s="75"/>
      <c r="V444" s="119"/>
      <c r="W444" s="95"/>
    </row>
    <row r="445" spans="1:23" s="29" customFormat="1" ht="27" customHeight="1">
      <c r="A445" s="53" t="s">
        <v>1083</v>
      </c>
      <c r="B445" s="87"/>
      <c r="C445" s="87"/>
      <c r="D445" s="55" t="s">
        <v>1084</v>
      </c>
      <c r="E445" s="56" t="s">
        <v>24</v>
      </c>
      <c r="F445" s="57"/>
      <c r="G445" s="58"/>
      <c r="H445" s="54" t="s">
        <v>1297</v>
      </c>
      <c r="I445" s="60"/>
      <c r="J445" s="62" t="s">
        <v>1234</v>
      </c>
      <c r="K445" s="61"/>
      <c r="L445" s="58"/>
      <c r="M445" s="54" t="s">
        <v>1297</v>
      </c>
      <c r="N445" s="54" t="s">
        <v>1297</v>
      </c>
      <c r="O445" s="62" t="s">
        <v>1234</v>
      </c>
      <c r="P445" s="63">
        <f>2333.76+2518.76</f>
        <v>4852.52</v>
      </c>
      <c r="Q445" s="64">
        <v>43774</v>
      </c>
      <c r="R445" s="64">
        <v>43831</v>
      </c>
      <c r="S445" s="63">
        <f>2333.76+2518.76</f>
        <v>4852.52</v>
      </c>
      <c r="T445" s="98" t="s">
        <v>1438</v>
      </c>
      <c r="U445" s="75"/>
      <c r="V445" s="110"/>
      <c r="W445" s="95"/>
    </row>
    <row r="446" spans="1:23" s="29" customFormat="1" ht="27" customHeight="1">
      <c r="A446" s="53" t="s">
        <v>1085</v>
      </c>
      <c r="B446" s="87"/>
      <c r="C446" s="87"/>
      <c r="D446" s="55" t="s">
        <v>127</v>
      </c>
      <c r="E446" s="56" t="s">
        <v>24</v>
      </c>
      <c r="F446" s="57"/>
      <c r="G446" s="58"/>
      <c r="H446" s="110" t="s">
        <v>1362</v>
      </c>
      <c r="I446" s="60"/>
      <c r="J446" s="62" t="s">
        <v>354</v>
      </c>
      <c r="K446" s="61"/>
      <c r="L446" s="58"/>
      <c r="M446" s="110" t="s">
        <v>1362</v>
      </c>
      <c r="N446" s="62"/>
      <c r="O446" s="62" t="s">
        <v>354</v>
      </c>
      <c r="P446" s="63">
        <v>101.89</v>
      </c>
      <c r="Q446" s="64">
        <v>43776</v>
      </c>
      <c r="R446" s="64">
        <v>43776</v>
      </c>
      <c r="S446" s="63">
        <v>101.89</v>
      </c>
      <c r="T446" s="98" t="s">
        <v>1438</v>
      </c>
      <c r="U446" s="75"/>
      <c r="V446" s="109"/>
      <c r="W446" s="95"/>
    </row>
    <row r="447" spans="1:23" s="29" customFormat="1" ht="27" customHeight="1">
      <c r="A447" s="53" t="s">
        <v>1130</v>
      </c>
      <c r="B447" s="87"/>
      <c r="C447" s="87"/>
      <c r="D447" s="55" t="s">
        <v>82</v>
      </c>
      <c r="E447" s="56" t="s">
        <v>27</v>
      </c>
      <c r="F447" s="57"/>
      <c r="G447" s="58"/>
      <c r="H447" s="109" t="s">
        <v>1314</v>
      </c>
      <c r="I447" s="60"/>
      <c r="J447" s="62" t="s">
        <v>81</v>
      </c>
      <c r="K447" s="61"/>
      <c r="L447" s="58"/>
      <c r="M447" s="109" t="s">
        <v>1314</v>
      </c>
      <c r="N447" s="62"/>
      <c r="O447" s="62" t="s">
        <v>81</v>
      </c>
      <c r="P447" s="63">
        <v>6719.29</v>
      </c>
      <c r="Q447" s="64">
        <v>43780</v>
      </c>
      <c r="R447" s="64">
        <v>43788</v>
      </c>
      <c r="S447" s="63">
        <v>6719.29</v>
      </c>
      <c r="T447" s="98" t="s">
        <v>1438</v>
      </c>
      <c r="U447" s="75"/>
      <c r="V447" s="119"/>
      <c r="W447" s="95"/>
    </row>
    <row r="448" spans="1:23" s="29" customFormat="1" ht="27" customHeight="1">
      <c r="A448" s="53" t="s">
        <v>1131</v>
      </c>
      <c r="B448" s="87"/>
      <c r="C448" s="87"/>
      <c r="D448" s="55" t="s">
        <v>1132</v>
      </c>
      <c r="E448" s="56" t="s">
        <v>24</v>
      </c>
      <c r="F448" s="57"/>
      <c r="G448" s="58"/>
      <c r="H448" s="110" t="s">
        <v>1361</v>
      </c>
      <c r="I448" s="60"/>
      <c r="J448" s="62" t="s">
        <v>1133</v>
      </c>
      <c r="K448" s="61"/>
      <c r="L448" s="58"/>
      <c r="M448" s="110" t="s">
        <v>1361</v>
      </c>
      <c r="N448" s="62"/>
      <c r="O448" s="62" t="s">
        <v>1133</v>
      </c>
      <c r="P448" s="63">
        <v>723.15</v>
      </c>
      <c r="Q448" s="64">
        <v>43780</v>
      </c>
      <c r="R448" s="64">
        <v>43789</v>
      </c>
      <c r="S448" s="63">
        <v>723.15</v>
      </c>
      <c r="T448" s="98" t="s">
        <v>1438</v>
      </c>
      <c r="U448" s="75"/>
      <c r="V448" s="99"/>
      <c r="W448" s="95"/>
    </row>
    <row r="449" spans="1:23" s="29" customFormat="1" ht="27" customHeight="1">
      <c r="A449" s="53" t="s">
        <v>1134</v>
      </c>
      <c r="B449" s="87"/>
      <c r="C449" s="87"/>
      <c r="D449" s="55" t="s">
        <v>976</v>
      </c>
      <c r="E449" s="56" t="s">
        <v>24</v>
      </c>
      <c r="F449" s="57"/>
      <c r="G449" s="58"/>
      <c r="H449" s="99" t="s">
        <v>1360</v>
      </c>
      <c r="I449" s="60"/>
      <c r="J449" s="62" t="s">
        <v>977</v>
      </c>
      <c r="K449" s="61"/>
      <c r="L449" s="58"/>
      <c r="M449" s="99" t="s">
        <v>1360</v>
      </c>
      <c r="N449" s="62"/>
      <c r="O449" s="62" t="s">
        <v>977</v>
      </c>
      <c r="P449" s="63">
        <v>220</v>
      </c>
      <c r="Q449" s="64">
        <v>43780</v>
      </c>
      <c r="R449" s="64">
        <v>43789</v>
      </c>
      <c r="S449" s="63">
        <v>220</v>
      </c>
      <c r="T449" s="98" t="s">
        <v>1438</v>
      </c>
      <c r="U449" s="75"/>
      <c r="V449" s="125"/>
      <c r="W449" s="95"/>
    </row>
    <row r="450" spans="1:23" s="29" customFormat="1" ht="27" customHeight="1">
      <c r="A450" s="53" t="s">
        <v>1289</v>
      </c>
      <c r="B450" s="87"/>
      <c r="C450" s="87"/>
      <c r="D450" s="55" t="s">
        <v>997</v>
      </c>
      <c r="E450" s="56" t="s">
        <v>24</v>
      </c>
      <c r="F450" s="57"/>
      <c r="G450" s="58"/>
      <c r="H450" s="110" t="s">
        <v>1335</v>
      </c>
      <c r="I450" s="60"/>
      <c r="J450" s="62" t="s">
        <v>998</v>
      </c>
      <c r="K450" s="61"/>
      <c r="L450" s="58"/>
      <c r="M450" s="110" t="s">
        <v>1335</v>
      </c>
      <c r="N450" s="62"/>
      <c r="O450" s="62" t="s">
        <v>998</v>
      </c>
      <c r="P450" s="63">
        <v>480.48</v>
      </c>
      <c r="Q450" s="64">
        <v>43782</v>
      </c>
      <c r="R450" s="64">
        <v>43784</v>
      </c>
      <c r="S450" s="63">
        <v>480.48</v>
      </c>
      <c r="T450" s="98" t="s">
        <v>1438</v>
      </c>
      <c r="U450" s="75"/>
      <c r="V450" s="99"/>
      <c r="W450" s="95"/>
    </row>
    <row r="451" spans="1:23" s="29" customFormat="1" ht="27" customHeight="1">
      <c r="A451" s="53" t="s">
        <v>1135</v>
      </c>
      <c r="B451" s="87"/>
      <c r="C451" s="87"/>
      <c r="D451" s="55" t="s">
        <v>1137</v>
      </c>
      <c r="E451" s="56" t="s">
        <v>24</v>
      </c>
      <c r="F451" s="57"/>
      <c r="G451" s="58"/>
      <c r="H451" s="99">
        <v>1899680597</v>
      </c>
      <c r="I451" s="60"/>
      <c r="J451" s="62" t="s">
        <v>1138</v>
      </c>
      <c r="K451" s="61"/>
      <c r="L451" s="58"/>
      <c r="M451" s="99">
        <v>1899680597</v>
      </c>
      <c r="N451" s="126">
        <v>1899680597</v>
      </c>
      <c r="O451" s="62" t="s">
        <v>1138</v>
      </c>
      <c r="P451" s="63">
        <v>16440</v>
      </c>
      <c r="Q451" s="64">
        <v>43784</v>
      </c>
      <c r="R451" s="64">
        <v>43845</v>
      </c>
      <c r="S451" s="63">
        <f>10960+5480</f>
        <v>16440</v>
      </c>
      <c r="T451" s="98" t="s">
        <v>1438</v>
      </c>
      <c r="U451" s="75"/>
      <c r="V451" s="99"/>
      <c r="W451" s="95"/>
    </row>
    <row r="452" spans="1:23" s="29" customFormat="1" ht="27" customHeight="1">
      <c r="A452" s="53" t="s">
        <v>1136</v>
      </c>
      <c r="B452" s="87"/>
      <c r="C452" s="87"/>
      <c r="D452" s="55" t="s">
        <v>1139</v>
      </c>
      <c r="E452" s="56" t="s">
        <v>24</v>
      </c>
      <c r="F452" s="57"/>
      <c r="G452" s="58"/>
      <c r="H452" s="99" t="s">
        <v>1359</v>
      </c>
      <c r="I452" s="60"/>
      <c r="J452" s="62" t="s">
        <v>1140</v>
      </c>
      <c r="K452" s="61"/>
      <c r="L452" s="58"/>
      <c r="M452" s="99" t="s">
        <v>1359</v>
      </c>
      <c r="N452" s="62"/>
      <c r="O452" s="62" t="s">
        <v>1140</v>
      </c>
      <c r="P452" s="63">
        <f>7500+7500</f>
        <v>15000</v>
      </c>
      <c r="Q452" s="64">
        <v>43784</v>
      </c>
      <c r="R452" s="64">
        <v>43814</v>
      </c>
      <c r="S452" s="63">
        <f>7500+7500</f>
        <v>15000</v>
      </c>
      <c r="T452" s="98" t="s">
        <v>1438</v>
      </c>
      <c r="U452" s="75"/>
      <c r="V452" s="109"/>
      <c r="W452" s="95"/>
    </row>
    <row r="453" spans="1:23" s="29" customFormat="1" ht="27" customHeight="1">
      <c r="A453" s="53" t="s">
        <v>1141</v>
      </c>
      <c r="B453" s="87"/>
      <c r="C453" s="87"/>
      <c r="D453" s="55" t="s">
        <v>84</v>
      </c>
      <c r="E453" s="56" t="s">
        <v>24</v>
      </c>
      <c r="F453" s="57"/>
      <c r="G453" s="58"/>
      <c r="H453" s="99" t="s">
        <v>1358</v>
      </c>
      <c r="I453" s="60"/>
      <c r="J453" s="62" t="s">
        <v>245</v>
      </c>
      <c r="K453" s="61"/>
      <c r="L453" s="58"/>
      <c r="M453" s="99" t="s">
        <v>1358</v>
      </c>
      <c r="N453" s="62"/>
      <c r="O453" s="62" t="s">
        <v>245</v>
      </c>
      <c r="P453" s="63">
        <v>1670</v>
      </c>
      <c r="Q453" s="64">
        <v>43784</v>
      </c>
      <c r="R453" s="64">
        <v>43789</v>
      </c>
      <c r="S453" s="63">
        <v>1670</v>
      </c>
      <c r="T453" s="98" t="s">
        <v>1438</v>
      </c>
      <c r="U453" s="75"/>
      <c r="V453" s="110"/>
      <c r="W453" s="95"/>
    </row>
    <row r="454" spans="1:23" s="29" customFormat="1" ht="27" customHeight="1">
      <c r="A454" s="53" t="s">
        <v>1142</v>
      </c>
      <c r="B454" s="87"/>
      <c r="C454" s="87"/>
      <c r="D454" s="55" t="s">
        <v>82</v>
      </c>
      <c r="E454" s="56" t="s">
        <v>27</v>
      </c>
      <c r="F454" s="57"/>
      <c r="G454" s="58"/>
      <c r="H454" s="109" t="s">
        <v>1314</v>
      </c>
      <c r="I454" s="60"/>
      <c r="J454" s="62" t="s">
        <v>81</v>
      </c>
      <c r="K454" s="61"/>
      <c r="L454" s="58"/>
      <c r="M454" s="109" t="s">
        <v>1314</v>
      </c>
      <c r="N454" s="62"/>
      <c r="O454" s="62" t="s">
        <v>81</v>
      </c>
      <c r="P454" s="63">
        <v>6701.25</v>
      </c>
      <c r="Q454" s="64">
        <v>43787</v>
      </c>
      <c r="R454" s="64">
        <v>43795</v>
      </c>
      <c r="S454" s="63">
        <v>6701.25</v>
      </c>
      <c r="T454" s="98" t="s">
        <v>1438</v>
      </c>
      <c r="U454" s="75"/>
      <c r="V454" s="99"/>
      <c r="W454" s="95"/>
    </row>
    <row r="455" spans="1:23" s="29" customFormat="1" ht="27" customHeight="1">
      <c r="A455" s="53" t="s">
        <v>1143</v>
      </c>
      <c r="B455" s="87"/>
      <c r="C455" s="87"/>
      <c r="D455" s="55" t="s">
        <v>77</v>
      </c>
      <c r="E455" s="56" t="s">
        <v>24</v>
      </c>
      <c r="F455" s="57"/>
      <c r="G455" s="58"/>
      <c r="H455" s="110" t="s">
        <v>1304</v>
      </c>
      <c r="I455" s="60"/>
      <c r="J455" s="62" t="s">
        <v>78</v>
      </c>
      <c r="K455" s="61"/>
      <c r="L455" s="58"/>
      <c r="M455" s="110" t="s">
        <v>1304</v>
      </c>
      <c r="N455" s="62"/>
      <c r="O455" s="62" t="s">
        <v>78</v>
      </c>
      <c r="P455" s="63">
        <v>301.7</v>
      </c>
      <c r="Q455" s="64">
        <v>43790</v>
      </c>
      <c r="R455" s="64">
        <v>43790</v>
      </c>
      <c r="S455" s="63">
        <v>301.7</v>
      </c>
      <c r="T455" s="98" t="s">
        <v>1438</v>
      </c>
      <c r="U455" s="75"/>
      <c r="V455" s="99"/>
      <c r="W455" s="95"/>
    </row>
    <row r="456" spans="1:23" s="29" customFormat="1" ht="27" customHeight="1">
      <c r="A456" s="53" t="s">
        <v>1144</v>
      </c>
      <c r="B456" s="87"/>
      <c r="C456" s="87"/>
      <c r="D456" s="55" t="s">
        <v>1063</v>
      </c>
      <c r="E456" s="56" t="s">
        <v>24</v>
      </c>
      <c r="F456" s="57"/>
      <c r="G456" s="58"/>
      <c r="H456" s="99" t="s">
        <v>1357</v>
      </c>
      <c r="I456" s="60"/>
      <c r="J456" s="62" t="s">
        <v>1065</v>
      </c>
      <c r="K456" s="61"/>
      <c r="L456" s="58"/>
      <c r="M456" s="99" t="s">
        <v>1357</v>
      </c>
      <c r="N456" s="62"/>
      <c r="O456" s="62" t="s">
        <v>1065</v>
      </c>
      <c r="P456" s="63">
        <v>292</v>
      </c>
      <c r="Q456" s="64">
        <v>43790</v>
      </c>
      <c r="R456" s="64">
        <v>43790</v>
      </c>
      <c r="S456" s="63">
        <v>292</v>
      </c>
      <c r="T456" s="98" t="s">
        <v>1438</v>
      </c>
      <c r="U456" s="75"/>
      <c r="V456" s="99"/>
      <c r="W456" s="95"/>
    </row>
    <row r="457" spans="1:23" s="29" customFormat="1" ht="27" customHeight="1">
      <c r="A457" s="53" t="s">
        <v>1148</v>
      </c>
      <c r="B457" s="87"/>
      <c r="C457" s="87"/>
      <c r="D457" s="55" t="s">
        <v>192</v>
      </c>
      <c r="E457" s="56" t="s">
        <v>24</v>
      </c>
      <c r="F457" s="57"/>
      <c r="G457" s="58"/>
      <c r="H457" s="99" t="s">
        <v>1356</v>
      </c>
      <c r="I457" s="60"/>
      <c r="J457" s="62" t="s">
        <v>193</v>
      </c>
      <c r="K457" s="61"/>
      <c r="L457" s="58"/>
      <c r="M457" s="99" t="s">
        <v>1356</v>
      </c>
      <c r="N457" s="62"/>
      <c r="O457" s="62" t="s">
        <v>193</v>
      </c>
      <c r="P457" s="63">
        <v>326</v>
      </c>
      <c r="Q457" s="64">
        <v>43794</v>
      </c>
      <c r="R457" s="64">
        <v>43803</v>
      </c>
      <c r="S457" s="63">
        <v>326</v>
      </c>
      <c r="T457" s="98" t="s">
        <v>1438</v>
      </c>
      <c r="U457" s="75"/>
      <c r="V457" s="99"/>
      <c r="W457" s="95"/>
    </row>
    <row r="458" spans="1:23" s="29" customFormat="1" ht="27" customHeight="1">
      <c r="A458" s="53" t="s">
        <v>1149</v>
      </c>
      <c r="B458" s="87"/>
      <c r="C458" s="87"/>
      <c r="D458" s="55" t="s">
        <v>1150</v>
      </c>
      <c r="E458" s="56" t="s">
        <v>24</v>
      </c>
      <c r="F458" s="57"/>
      <c r="G458" s="58"/>
      <c r="H458" s="99" t="s">
        <v>1307</v>
      </c>
      <c r="I458" s="60"/>
      <c r="J458" s="62" t="s">
        <v>561</v>
      </c>
      <c r="K458" s="61"/>
      <c r="L458" s="58"/>
      <c r="M458" s="99" t="s">
        <v>1307</v>
      </c>
      <c r="N458" s="62"/>
      <c r="O458" s="62" t="s">
        <v>561</v>
      </c>
      <c r="P458" s="63">
        <f>150+150</f>
        <v>300</v>
      </c>
      <c r="Q458" s="64">
        <v>43794</v>
      </c>
      <c r="R458" s="64">
        <v>43794</v>
      </c>
      <c r="S458" s="63">
        <f>150+150</f>
        <v>300</v>
      </c>
      <c r="T458" s="98" t="s">
        <v>1438</v>
      </c>
      <c r="U458" s="75"/>
      <c r="V458" s="99"/>
      <c r="W458" s="95"/>
    </row>
    <row r="459" spans="1:23" s="29" customFormat="1" ht="27" customHeight="1">
      <c r="A459" s="53" t="s">
        <v>1151</v>
      </c>
      <c r="B459" s="87"/>
      <c r="C459" s="87"/>
      <c r="D459" s="55" t="s">
        <v>273</v>
      </c>
      <c r="E459" s="56" t="s">
        <v>24</v>
      </c>
      <c r="F459" s="57"/>
      <c r="G459" s="58"/>
      <c r="H459" s="99" t="s">
        <v>1355</v>
      </c>
      <c r="I459" s="60"/>
      <c r="J459" s="62" t="s">
        <v>165</v>
      </c>
      <c r="K459" s="61"/>
      <c r="L459" s="58"/>
      <c r="M459" s="99" t="s">
        <v>1355</v>
      </c>
      <c r="N459" s="62"/>
      <c r="O459" s="62" t="s">
        <v>165</v>
      </c>
      <c r="P459" s="63">
        <v>109.08</v>
      </c>
      <c r="Q459" s="64">
        <v>43794</v>
      </c>
      <c r="R459" s="64">
        <v>43803</v>
      </c>
      <c r="S459" s="63">
        <v>109.08</v>
      </c>
      <c r="T459" s="98" t="s">
        <v>1438</v>
      </c>
      <c r="U459" s="75"/>
      <c r="V459" s="110"/>
      <c r="W459" s="95"/>
    </row>
    <row r="460" spans="1:23" s="29" customFormat="1" ht="27" customHeight="1">
      <c r="A460" s="53" t="s">
        <v>1152</v>
      </c>
      <c r="B460" s="87"/>
      <c r="C460" s="87"/>
      <c r="D460" s="55" t="s">
        <v>273</v>
      </c>
      <c r="E460" s="56" t="s">
        <v>24</v>
      </c>
      <c r="F460" s="57"/>
      <c r="G460" s="58"/>
      <c r="H460" s="99" t="s">
        <v>1330</v>
      </c>
      <c r="I460" s="60"/>
      <c r="J460" s="62" t="s">
        <v>1006</v>
      </c>
      <c r="K460" s="61"/>
      <c r="L460" s="58"/>
      <c r="M460" s="99" t="s">
        <v>1330</v>
      </c>
      <c r="N460" s="62"/>
      <c r="O460" s="62" t="s">
        <v>1006</v>
      </c>
      <c r="P460" s="63">
        <v>580</v>
      </c>
      <c r="Q460" s="64">
        <v>43794</v>
      </c>
      <c r="R460" s="64">
        <v>43802</v>
      </c>
      <c r="S460" s="63">
        <v>580</v>
      </c>
      <c r="T460" s="98" t="s">
        <v>1438</v>
      </c>
      <c r="U460" s="75"/>
      <c r="V460" s="109"/>
      <c r="W460" s="95"/>
    </row>
    <row r="461" spans="1:23" s="29" customFormat="1" ht="27" customHeight="1">
      <c r="A461" s="53" t="s">
        <v>1290</v>
      </c>
      <c r="B461" s="87"/>
      <c r="C461" s="87"/>
      <c r="D461" s="55" t="s">
        <v>84</v>
      </c>
      <c r="E461" s="56" t="s">
        <v>24</v>
      </c>
      <c r="F461" s="57"/>
      <c r="G461" s="58"/>
      <c r="H461" s="110" t="s">
        <v>1306</v>
      </c>
      <c r="I461" s="60"/>
      <c r="J461" s="62" t="s">
        <v>307</v>
      </c>
      <c r="K461" s="61"/>
      <c r="L461" s="58"/>
      <c r="M461" s="110" t="s">
        <v>1306</v>
      </c>
      <c r="N461" s="62"/>
      <c r="O461" s="62" t="s">
        <v>307</v>
      </c>
      <c r="P461" s="63">
        <v>201.81</v>
      </c>
      <c r="Q461" s="64">
        <v>43794</v>
      </c>
      <c r="R461" s="64">
        <v>43802</v>
      </c>
      <c r="S461" s="63">
        <v>201.81</v>
      </c>
      <c r="T461" s="98" t="s">
        <v>1438</v>
      </c>
      <c r="U461" s="75"/>
      <c r="V461" s="110"/>
      <c r="W461" s="95"/>
    </row>
    <row r="462" spans="1:23" s="29" customFormat="1" ht="27" customHeight="1">
      <c r="A462" s="53" t="s">
        <v>1153</v>
      </c>
      <c r="B462" s="87"/>
      <c r="C462" s="87"/>
      <c r="D462" s="55" t="s">
        <v>82</v>
      </c>
      <c r="E462" s="56" t="s">
        <v>27</v>
      </c>
      <c r="F462" s="57"/>
      <c r="G462" s="58"/>
      <c r="H462" s="109" t="s">
        <v>1314</v>
      </c>
      <c r="I462" s="60"/>
      <c r="J462" s="62" t="s">
        <v>81</v>
      </c>
      <c r="K462" s="61"/>
      <c r="L462" s="58"/>
      <c r="M462" s="109" t="s">
        <v>1314</v>
      </c>
      <c r="N462" s="62"/>
      <c r="O462" s="62" t="s">
        <v>81</v>
      </c>
      <c r="P462" s="63">
        <v>6820.07</v>
      </c>
      <c r="Q462" s="64">
        <v>43794</v>
      </c>
      <c r="R462" s="64">
        <v>43802</v>
      </c>
      <c r="S462" s="63">
        <v>6820.07</v>
      </c>
      <c r="T462" s="98" t="s">
        <v>1438</v>
      </c>
      <c r="U462" s="75"/>
      <c r="V462" s="110"/>
      <c r="W462" s="95"/>
    </row>
    <row r="463" spans="1:23" s="29" customFormat="1" ht="27" customHeight="1">
      <c r="A463" s="53" t="s">
        <v>1154</v>
      </c>
      <c r="B463" s="87"/>
      <c r="C463" s="87"/>
      <c r="D463" s="55" t="s">
        <v>127</v>
      </c>
      <c r="E463" s="56" t="s">
        <v>24</v>
      </c>
      <c r="F463" s="57"/>
      <c r="G463" s="58"/>
      <c r="H463" s="110" t="s">
        <v>1327</v>
      </c>
      <c r="I463" s="60"/>
      <c r="J463" s="62" t="s">
        <v>129</v>
      </c>
      <c r="K463" s="61"/>
      <c r="L463" s="58"/>
      <c r="M463" s="110" t="s">
        <v>1327</v>
      </c>
      <c r="N463" s="62"/>
      <c r="O463" s="62" t="s">
        <v>129</v>
      </c>
      <c r="P463" s="63">
        <v>895.3</v>
      </c>
      <c r="Q463" s="64">
        <v>43794</v>
      </c>
      <c r="R463" s="64">
        <v>43794</v>
      </c>
      <c r="S463" s="63">
        <v>895.3</v>
      </c>
      <c r="T463" s="98" t="s">
        <v>1438</v>
      </c>
      <c r="U463" s="75"/>
      <c r="V463" s="99"/>
      <c r="W463" s="95"/>
    </row>
    <row r="464" spans="1:23" s="29" customFormat="1" ht="27" customHeight="1">
      <c r="A464" s="53" t="s">
        <v>1155</v>
      </c>
      <c r="B464" s="87"/>
      <c r="C464" s="87"/>
      <c r="D464" s="55" t="s">
        <v>160</v>
      </c>
      <c r="E464" s="56" t="s">
        <v>24</v>
      </c>
      <c r="F464" s="57"/>
      <c r="G464" s="58"/>
      <c r="H464" s="110" t="s">
        <v>1327</v>
      </c>
      <c r="I464" s="60"/>
      <c r="J464" s="62" t="s">
        <v>129</v>
      </c>
      <c r="K464" s="61"/>
      <c r="L464" s="58"/>
      <c r="M464" s="110" t="s">
        <v>1327</v>
      </c>
      <c r="N464" s="62"/>
      <c r="O464" s="62" t="s">
        <v>129</v>
      </c>
      <c r="P464" s="63">
        <v>5879.67</v>
      </c>
      <c r="Q464" s="64">
        <v>43794</v>
      </c>
      <c r="R464" s="64">
        <v>43794</v>
      </c>
      <c r="S464" s="63">
        <v>5879.67</v>
      </c>
      <c r="T464" s="98" t="s">
        <v>1438</v>
      </c>
      <c r="U464" s="75"/>
      <c r="V464" s="99"/>
      <c r="W464" s="95"/>
    </row>
    <row r="465" spans="1:23" s="29" customFormat="1" ht="27" customHeight="1">
      <c r="A465" s="53" t="s">
        <v>1156</v>
      </c>
      <c r="B465" s="87"/>
      <c r="C465" s="87"/>
      <c r="D465" s="55" t="s">
        <v>132</v>
      </c>
      <c r="E465" s="56" t="s">
        <v>24</v>
      </c>
      <c r="F465" s="57"/>
      <c r="G465" s="58"/>
      <c r="H465" s="99" t="s">
        <v>1325</v>
      </c>
      <c r="I465" s="60"/>
      <c r="J465" s="62" t="s">
        <v>133</v>
      </c>
      <c r="K465" s="61"/>
      <c r="L465" s="58"/>
      <c r="M465" s="99" t="s">
        <v>1325</v>
      </c>
      <c r="N465" s="62"/>
      <c r="O465" s="62" t="s">
        <v>133</v>
      </c>
      <c r="P465" s="63">
        <v>2153.28</v>
      </c>
      <c r="Q465" s="64">
        <v>43794</v>
      </c>
      <c r="R465" s="64">
        <v>43794</v>
      </c>
      <c r="S465" s="63">
        <v>2153.28</v>
      </c>
      <c r="T465" s="98" t="s">
        <v>1438</v>
      </c>
      <c r="U465" s="75"/>
      <c r="V465" s="110"/>
      <c r="W465" s="95"/>
    </row>
    <row r="466" spans="1:23" s="29" customFormat="1" ht="27" customHeight="1">
      <c r="A466" s="53" t="s">
        <v>1158</v>
      </c>
      <c r="B466" s="87"/>
      <c r="C466" s="87"/>
      <c r="D466" s="55" t="s">
        <v>671</v>
      </c>
      <c r="E466" s="56" t="s">
        <v>24</v>
      </c>
      <c r="F466" s="57"/>
      <c r="G466" s="58"/>
      <c r="H466" s="99" t="s">
        <v>1354</v>
      </c>
      <c r="I466" s="60"/>
      <c r="J466" s="62" t="s">
        <v>1157</v>
      </c>
      <c r="K466" s="61"/>
      <c r="L466" s="58"/>
      <c r="M466" s="99" t="s">
        <v>1354</v>
      </c>
      <c r="N466" s="62"/>
      <c r="O466" s="62" t="s">
        <v>1157</v>
      </c>
      <c r="P466" s="63">
        <v>230</v>
      </c>
      <c r="Q466" s="64">
        <v>43795</v>
      </c>
      <c r="R466" s="64">
        <v>43798</v>
      </c>
      <c r="S466" s="63">
        <v>230</v>
      </c>
      <c r="T466" s="98" t="s">
        <v>1438</v>
      </c>
      <c r="U466" s="75"/>
      <c r="V466" s="110"/>
      <c r="W466" s="95"/>
    </row>
    <row r="467" spans="1:23" s="29" customFormat="1" ht="27" customHeight="1">
      <c r="A467" s="53" t="s">
        <v>1159</v>
      </c>
      <c r="B467" s="87"/>
      <c r="C467" s="87"/>
      <c r="D467" s="55" t="s">
        <v>671</v>
      </c>
      <c r="E467" s="56" t="s">
        <v>24</v>
      </c>
      <c r="F467" s="57"/>
      <c r="G467" s="58"/>
      <c r="H467" s="110" t="s">
        <v>1353</v>
      </c>
      <c r="I467" s="60"/>
      <c r="J467" s="62" t="s">
        <v>250</v>
      </c>
      <c r="K467" s="61"/>
      <c r="L467" s="58"/>
      <c r="M467" s="110" t="s">
        <v>1353</v>
      </c>
      <c r="N467" s="62"/>
      <c r="O467" s="62" t="s">
        <v>250</v>
      </c>
      <c r="P467" s="63">
        <v>1355</v>
      </c>
      <c r="Q467" s="64">
        <v>43795</v>
      </c>
      <c r="R467" s="64">
        <v>43798</v>
      </c>
      <c r="S467" s="63">
        <v>1355</v>
      </c>
      <c r="T467" s="98" t="s">
        <v>1438</v>
      </c>
      <c r="U467" s="75"/>
      <c r="V467" s="119"/>
      <c r="W467" s="95"/>
    </row>
    <row r="468" spans="1:23" s="29" customFormat="1" ht="27" customHeight="1">
      <c r="A468" s="53" t="s">
        <v>1160</v>
      </c>
      <c r="B468" s="87"/>
      <c r="C468" s="87"/>
      <c r="D468" s="55" t="s">
        <v>1161</v>
      </c>
      <c r="E468" s="56" t="s">
        <v>24</v>
      </c>
      <c r="F468" s="57"/>
      <c r="G468" s="58"/>
      <c r="H468" s="110" t="s">
        <v>1332</v>
      </c>
      <c r="I468" s="60"/>
      <c r="J468" s="62" t="s">
        <v>368</v>
      </c>
      <c r="K468" s="61"/>
      <c r="L468" s="58"/>
      <c r="M468" s="110" t="s">
        <v>1332</v>
      </c>
      <c r="N468" s="62"/>
      <c r="O468" s="62" t="s">
        <v>368</v>
      </c>
      <c r="P468" s="63">
        <v>380</v>
      </c>
      <c r="Q468" s="64">
        <v>43796</v>
      </c>
      <c r="R468" s="64">
        <v>43799</v>
      </c>
      <c r="S468" s="63">
        <v>380</v>
      </c>
      <c r="T468" s="98" t="s">
        <v>1438</v>
      </c>
      <c r="U468" s="75"/>
      <c r="V468" s="110"/>
      <c r="W468" s="95"/>
    </row>
    <row r="469" spans="1:23" s="29" customFormat="1" ht="27" customHeight="1">
      <c r="A469" s="53" t="s">
        <v>1162</v>
      </c>
      <c r="B469" s="87"/>
      <c r="C469" s="87"/>
      <c r="D469" s="55" t="s">
        <v>160</v>
      </c>
      <c r="E469" s="56" t="s">
        <v>24</v>
      </c>
      <c r="F469" s="57"/>
      <c r="G469" s="58"/>
      <c r="H469" s="110" t="s">
        <v>1352</v>
      </c>
      <c r="I469" s="60"/>
      <c r="J469" s="62" t="s">
        <v>916</v>
      </c>
      <c r="K469" s="61"/>
      <c r="L469" s="58"/>
      <c r="M469" s="110" t="s">
        <v>1352</v>
      </c>
      <c r="N469" s="62"/>
      <c r="O469" s="62" t="s">
        <v>916</v>
      </c>
      <c r="P469" s="63">
        <v>66.27</v>
      </c>
      <c r="Q469" s="64">
        <v>43797</v>
      </c>
      <c r="R469" s="64">
        <v>43797</v>
      </c>
      <c r="S469" s="63">
        <v>66.27</v>
      </c>
      <c r="T469" s="98" t="s">
        <v>1438</v>
      </c>
      <c r="U469" s="75"/>
      <c r="V469" s="119"/>
      <c r="W469" s="95"/>
    </row>
    <row r="470" spans="1:23" s="29" customFormat="1" ht="27" customHeight="1">
      <c r="A470" s="53" t="s">
        <v>1163</v>
      </c>
      <c r="B470" s="87"/>
      <c r="C470" s="87"/>
      <c r="D470" s="55" t="s">
        <v>127</v>
      </c>
      <c r="E470" s="56" t="s">
        <v>24</v>
      </c>
      <c r="F470" s="57"/>
      <c r="G470" s="58"/>
      <c r="H470" s="110" t="s">
        <v>1324</v>
      </c>
      <c r="I470" s="60"/>
      <c r="J470" s="62" t="s">
        <v>163</v>
      </c>
      <c r="K470" s="61"/>
      <c r="L470" s="58"/>
      <c r="M470" s="110" t="s">
        <v>1324</v>
      </c>
      <c r="N470" s="62"/>
      <c r="O470" s="62" t="s">
        <v>163</v>
      </c>
      <c r="P470" s="63">
        <v>3374.56</v>
      </c>
      <c r="Q470" s="64">
        <v>43797</v>
      </c>
      <c r="R470" s="64">
        <v>43797</v>
      </c>
      <c r="S470" s="63">
        <v>3374.56</v>
      </c>
      <c r="T470" s="98" t="s">
        <v>1438</v>
      </c>
      <c r="U470" s="75"/>
      <c r="V470" s="110"/>
      <c r="W470" s="95"/>
    </row>
    <row r="471" spans="1:23" s="29" customFormat="1" ht="27" customHeight="1">
      <c r="A471" s="53" t="s">
        <v>1164</v>
      </c>
      <c r="B471" s="87"/>
      <c r="C471" s="87"/>
      <c r="D471" s="55" t="s">
        <v>127</v>
      </c>
      <c r="E471" s="56" t="s">
        <v>24</v>
      </c>
      <c r="F471" s="57"/>
      <c r="G471" s="58"/>
      <c r="H471" s="110" t="s">
        <v>1351</v>
      </c>
      <c r="I471" s="60"/>
      <c r="J471" s="62" t="s">
        <v>262</v>
      </c>
      <c r="K471" s="61"/>
      <c r="L471" s="58"/>
      <c r="M471" s="110" t="s">
        <v>1351</v>
      </c>
      <c r="N471" s="62"/>
      <c r="O471" s="62" t="s">
        <v>262</v>
      </c>
      <c r="P471" s="63">
        <v>377.05</v>
      </c>
      <c r="Q471" s="64">
        <v>43797</v>
      </c>
      <c r="R471" s="64">
        <v>43797</v>
      </c>
      <c r="S471" s="63">
        <v>377.05</v>
      </c>
      <c r="T471" s="98" t="s">
        <v>1438</v>
      </c>
      <c r="U471" s="75"/>
      <c r="V471" s="99"/>
      <c r="W471" s="95"/>
    </row>
    <row r="472" spans="1:23" s="29" customFormat="1" ht="27" customHeight="1">
      <c r="A472" s="53" t="s">
        <v>1165</v>
      </c>
      <c r="B472" s="87"/>
      <c r="C472" s="87"/>
      <c r="D472" s="55" t="s">
        <v>184</v>
      </c>
      <c r="E472" s="56" t="s">
        <v>24</v>
      </c>
      <c r="F472" s="57"/>
      <c r="G472" s="58"/>
      <c r="H472" s="110" t="s">
        <v>1322</v>
      </c>
      <c r="I472" s="60"/>
      <c r="J472" s="62" t="s">
        <v>185</v>
      </c>
      <c r="K472" s="61"/>
      <c r="L472" s="58"/>
      <c r="M472" s="110" t="s">
        <v>1322</v>
      </c>
      <c r="N472" s="62"/>
      <c r="O472" s="62" t="s">
        <v>185</v>
      </c>
      <c r="P472" s="63">
        <v>280</v>
      </c>
      <c r="Q472" s="64">
        <v>43797</v>
      </c>
      <c r="R472" s="64">
        <v>43797</v>
      </c>
      <c r="S472" s="63">
        <v>280</v>
      </c>
      <c r="T472" s="98" t="s">
        <v>1438</v>
      </c>
      <c r="U472" s="75"/>
      <c r="V472" s="99"/>
      <c r="W472" s="95"/>
    </row>
    <row r="473" spans="1:23" s="29" customFormat="1" ht="27" customHeight="1">
      <c r="A473" s="53" t="s">
        <v>1198</v>
      </c>
      <c r="B473" s="87"/>
      <c r="C473" s="87"/>
      <c r="D473" s="55" t="s">
        <v>1433</v>
      </c>
      <c r="E473" s="56" t="s">
        <v>24</v>
      </c>
      <c r="F473" s="57"/>
      <c r="G473" s="58"/>
      <c r="H473" s="99" t="s">
        <v>1346</v>
      </c>
      <c r="I473" s="60"/>
      <c r="J473" s="62" t="s">
        <v>96</v>
      </c>
      <c r="K473" s="61"/>
      <c r="L473" s="58"/>
      <c r="M473" s="99" t="s">
        <v>1346</v>
      </c>
      <c r="N473" s="62"/>
      <c r="O473" s="62" t="s">
        <v>96</v>
      </c>
      <c r="P473" s="63">
        <v>7800</v>
      </c>
      <c r="Q473" s="64">
        <v>43797</v>
      </c>
      <c r="R473" s="64">
        <v>44162</v>
      </c>
      <c r="S473" s="63">
        <f>2514.2+3065.1+964.6+1547</f>
        <v>8090.9</v>
      </c>
      <c r="T473" s="98" t="s">
        <v>1438</v>
      </c>
      <c r="U473" s="98" t="s">
        <v>1434</v>
      </c>
      <c r="V473" s="99"/>
      <c r="W473" s="95"/>
    </row>
    <row r="474" spans="1:23" s="29" customFormat="1" ht="27" customHeight="1">
      <c r="A474" s="53" t="s">
        <v>1166</v>
      </c>
      <c r="B474" s="87"/>
      <c r="C474" s="87"/>
      <c r="D474" s="55" t="s">
        <v>160</v>
      </c>
      <c r="E474" s="56" t="s">
        <v>24</v>
      </c>
      <c r="F474" s="57"/>
      <c r="G474" s="58"/>
      <c r="H474" s="99" t="s">
        <v>1317</v>
      </c>
      <c r="I474" s="60"/>
      <c r="J474" s="62" t="s">
        <v>337</v>
      </c>
      <c r="K474" s="61"/>
      <c r="L474" s="58"/>
      <c r="M474" s="99" t="s">
        <v>1317</v>
      </c>
      <c r="N474" s="62"/>
      <c r="O474" s="62" t="s">
        <v>337</v>
      </c>
      <c r="P474" s="63">
        <v>214.5</v>
      </c>
      <c r="Q474" s="64">
        <v>43797</v>
      </c>
      <c r="R474" s="64">
        <v>43797</v>
      </c>
      <c r="S474" s="63">
        <v>214.5</v>
      </c>
      <c r="T474" s="98" t="s">
        <v>1438</v>
      </c>
      <c r="U474" s="75"/>
      <c r="V474" s="107"/>
      <c r="W474" s="95"/>
    </row>
    <row r="475" spans="1:23" s="29" customFormat="1" ht="27" customHeight="1">
      <c r="A475" s="53" t="s">
        <v>1167</v>
      </c>
      <c r="B475" s="87"/>
      <c r="C475" s="87"/>
      <c r="D475" s="55" t="s">
        <v>127</v>
      </c>
      <c r="E475" s="56" t="s">
        <v>24</v>
      </c>
      <c r="F475" s="57"/>
      <c r="G475" s="58"/>
      <c r="H475" s="99" t="s">
        <v>1320</v>
      </c>
      <c r="I475" s="60"/>
      <c r="J475" s="62" t="s">
        <v>128</v>
      </c>
      <c r="K475" s="61"/>
      <c r="L475" s="58"/>
      <c r="M475" s="99" t="s">
        <v>1320</v>
      </c>
      <c r="N475" s="62"/>
      <c r="O475" s="62" t="s">
        <v>128</v>
      </c>
      <c r="P475" s="63">
        <v>44.78</v>
      </c>
      <c r="Q475" s="64">
        <v>43797</v>
      </c>
      <c r="R475" s="64">
        <v>43797</v>
      </c>
      <c r="S475" s="63">
        <v>44.78</v>
      </c>
      <c r="T475" s="98" t="s">
        <v>1438</v>
      </c>
      <c r="U475" s="75"/>
      <c r="V475" s="110"/>
      <c r="W475" s="95"/>
    </row>
    <row r="476" spans="1:23" s="29" customFormat="1" ht="27" customHeight="1">
      <c r="A476" s="53" t="s">
        <v>1168</v>
      </c>
      <c r="B476" s="87"/>
      <c r="C476" s="87"/>
      <c r="D476" s="55" t="s">
        <v>160</v>
      </c>
      <c r="E476" s="56" t="s">
        <v>24</v>
      </c>
      <c r="F476" s="57"/>
      <c r="G476" s="58"/>
      <c r="H476" s="99" t="s">
        <v>1320</v>
      </c>
      <c r="I476" s="60"/>
      <c r="J476" s="62" t="s">
        <v>128</v>
      </c>
      <c r="K476" s="61"/>
      <c r="L476" s="58"/>
      <c r="M476" s="99" t="s">
        <v>1320</v>
      </c>
      <c r="N476" s="62"/>
      <c r="O476" s="62" t="s">
        <v>128</v>
      </c>
      <c r="P476" s="63">
        <v>281.82</v>
      </c>
      <c r="Q476" s="64">
        <v>43797</v>
      </c>
      <c r="R476" s="64">
        <v>43797</v>
      </c>
      <c r="S476" s="63">
        <v>281.82</v>
      </c>
      <c r="T476" s="98" t="s">
        <v>1438</v>
      </c>
      <c r="U476" s="75"/>
      <c r="V476" s="110"/>
      <c r="W476" s="95"/>
    </row>
    <row r="477" spans="1:23" s="29" customFormat="1" ht="27" customHeight="1">
      <c r="A477" s="53" t="s">
        <v>1195</v>
      </c>
      <c r="B477" s="87"/>
      <c r="C477" s="87"/>
      <c r="D477" s="55" t="s">
        <v>1194</v>
      </c>
      <c r="E477" s="56" t="s">
        <v>24</v>
      </c>
      <c r="F477" s="57"/>
      <c r="G477" s="58"/>
      <c r="H477" s="110" t="s">
        <v>1429</v>
      </c>
      <c r="I477" s="60"/>
      <c r="J477" s="62" t="s">
        <v>1009</v>
      </c>
      <c r="K477" s="61"/>
      <c r="L477" s="58"/>
      <c r="M477" s="110" t="s">
        <v>1429</v>
      </c>
      <c r="N477" s="62"/>
      <c r="O477" s="62" t="s">
        <v>1009</v>
      </c>
      <c r="P477" s="63">
        <v>7180</v>
      </c>
      <c r="Q477" s="64">
        <v>43797</v>
      </c>
      <c r="R477" s="64">
        <v>43814</v>
      </c>
      <c r="S477" s="63">
        <v>7180</v>
      </c>
      <c r="T477" s="98" t="s">
        <v>1438</v>
      </c>
      <c r="U477" s="75"/>
      <c r="V477" s="109"/>
      <c r="W477" s="95"/>
    </row>
    <row r="478" spans="1:23" s="29" customFormat="1" ht="27" customHeight="1">
      <c r="A478" s="53" t="s">
        <v>1169</v>
      </c>
      <c r="B478" s="87"/>
      <c r="C478" s="87"/>
      <c r="D478" s="55" t="s">
        <v>499</v>
      </c>
      <c r="E478" s="56" t="s">
        <v>24</v>
      </c>
      <c r="F478" s="57"/>
      <c r="G478" s="58"/>
      <c r="H478" s="107" t="s">
        <v>1350</v>
      </c>
      <c r="I478" s="60"/>
      <c r="J478" s="62" t="s">
        <v>500</v>
      </c>
      <c r="K478" s="61"/>
      <c r="L478" s="58"/>
      <c r="M478" s="107" t="s">
        <v>1350</v>
      </c>
      <c r="N478" s="62"/>
      <c r="O478" s="62" t="s">
        <v>500</v>
      </c>
      <c r="P478" s="63">
        <v>1500</v>
      </c>
      <c r="Q478" s="64">
        <v>43797</v>
      </c>
      <c r="R478" s="64">
        <v>43797</v>
      </c>
      <c r="S478" s="63">
        <v>1500</v>
      </c>
      <c r="T478" s="98" t="s">
        <v>1438</v>
      </c>
      <c r="U478" s="75"/>
      <c r="V478" s="99"/>
      <c r="W478" s="95"/>
    </row>
    <row r="479" spans="1:23" s="29" customFormat="1" ht="27" customHeight="1">
      <c r="A479" s="53" t="s">
        <v>1170</v>
      </c>
      <c r="B479" s="87"/>
      <c r="C479" s="87"/>
      <c r="D479" s="55" t="s">
        <v>1171</v>
      </c>
      <c r="E479" s="56" t="s">
        <v>24</v>
      </c>
      <c r="F479" s="57"/>
      <c r="G479" s="58"/>
      <c r="H479" s="110" t="s">
        <v>1339</v>
      </c>
      <c r="I479" s="60"/>
      <c r="J479" s="62" t="s">
        <v>149</v>
      </c>
      <c r="K479" s="61"/>
      <c r="L479" s="58"/>
      <c r="M479" s="110" t="s">
        <v>1339</v>
      </c>
      <c r="N479" s="62"/>
      <c r="O479" s="62" t="s">
        <v>149</v>
      </c>
      <c r="P479" s="63">
        <v>107.89</v>
      </c>
      <c r="Q479" s="64">
        <v>43798</v>
      </c>
      <c r="R479" s="64">
        <v>43798</v>
      </c>
      <c r="S479" s="63">
        <v>107.89</v>
      </c>
      <c r="T479" s="98" t="s">
        <v>1438</v>
      </c>
      <c r="U479" s="75"/>
      <c r="V479" s="99"/>
      <c r="W479" s="95"/>
    </row>
    <row r="480" spans="1:23" s="29" customFormat="1" ht="27" customHeight="1">
      <c r="A480" s="53" t="s">
        <v>1199</v>
      </c>
      <c r="B480" s="87"/>
      <c r="C480" s="87"/>
      <c r="D480" s="55" t="s">
        <v>1201</v>
      </c>
      <c r="E480" s="56" t="s">
        <v>24</v>
      </c>
      <c r="F480" s="57"/>
      <c r="G480" s="58"/>
      <c r="H480" s="99" t="s">
        <v>1345</v>
      </c>
      <c r="I480" s="60"/>
      <c r="J480" s="62" t="s">
        <v>1200</v>
      </c>
      <c r="K480" s="61"/>
      <c r="L480" s="58"/>
      <c r="M480" s="99" t="s">
        <v>1345</v>
      </c>
      <c r="N480" s="62"/>
      <c r="O480" s="62" t="s">
        <v>1200</v>
      </c>
      <c r="P480" s="63">
        <v>29781.92</v>
      </c>
      <c r="Q480" s="64">
        <v>43798</v>
      </c>
      <c r="R480" s="64">
        <v>44561</v>
      </c>
      <c r="S480" s="63">
        <f>3722.74+3722.74+3722.74+3722.74+3722.74+3722.74+7445.48</f>
        <v>29781.919999999995</v>
      </c>
      <c r="T480" s="98" t="s">
        <v>1438</v>
      </c>
      <c r="U480" s="75"/>
      <c r="V480" s="119"/>
      <c r="W480" s="95"/>
    </row>
    <row r="481" spans="1:23" s="29" customFormat="1" ht="27" customHeight="1">
      <c r="A481" s="53" t="s">
        <v>1172</v>
      </c>
      <c r="B481" s="87"/>
      <c r="C481" s="87"/>
      <c r="D481" s="55" t="s">
        <v>168</v>
      </c>
      <c r="E481" s="56" t="s">
        <v>24</v>
      </c>
      <c r="F481" s="57"/>
      <c r="G481" s="58"/>
      <c r="H481" s="59" t="s">
        <v>1427</v>
      </c>
      <c r="I481" s="60"/>
      <c r="J481" s="62" t="s">
        <v>169</v>
      </c>
      <c r="K481" s="61"/>
      <c r="L481" s="58"/>
      <c r="M481" s="59" t="s">
        <v>1427</v>
      </c>
      <c r="N481" s="62"/>
      <c r="O481" s="62" t="s">
        <v>169</v>
      </c>
      <c r="P481" s="63">
        <v>444.02</v>
      </c>
      <c r="Q481" s="64">
        <v>43798</v>
      </c>
      <c r="R481" s="64">
        <v>43798</v>
      </c>
      <c r="S481" s="63">
        <v>444.02</v>
      </c>
      <c r="T481" s="98" t="s">
        <v>1438</v>
      </c>
      <c r="U481" s="75"/>
      <c r="V481" s="110"/>
      <c r="W481" s="95"/>
    </row>
    <row r="482" spans="1:23" s="29" customFormat="1" ht="27" customHeight="1">
      <c r="A482" s="53" t="s">
        <v>1186</v>
      </c>
      <c r="B482" s="87"/>
      <c r="C482" s="87"/>
      <c r="D482" s="55" t="s">
        <v>1187</v>
      </c>
      <c r="E482" s="56" t="s">
        <v>16</v>
      </c>
      <c r="F482" s="57"/>
      <c r="G482" s="58"/>
      <c r="H482" s="54" t="s">
        <v>1313</v>
      </c>
      <c r="I482" s="60"/>
      <c r="J482" s="60" t="s">
        <v>155</v>
      </c>
      <c r="K482" s="61"/>
      <c r="L482" s="58"/>
      <c r="M482" s="99" t="s">
        <v>1313</v>
      </c>
      <c r="N482" s="62"/>
      <c r="O482" s="62" t="s">
        <v>155</v>
      </c>
      <c r="P482" s="63">
        <v>24336</v>
      </c>
      <c r="Q482" s="64">
        <v>43801</v>
      </c>
      <c r="R482" s="64">
        <v>43910</v>
      </c>
      <c r="S482" s="63">
        <v>24336</v>
      </c>
      <c r="T482" s="98" t="s">
        <v>1438</v>
      </c>
      <c r="U482" s="98"/>
      <c r="V482" s="110"/>
      <c r="W482" s="95"/>
    </row>
    <row r="483" spans="1:23" s="29" customFormat="1" ht="27" customHeight="1">
      <c r="A483" s="53" t="s">
        <v>1190</v>
      </c>
      <c r="B483" s="87"/>
      <c r="C483" s="87"/>
      <c r="D483" s="55" t="s">
        <v>1191</v>
      </c>
      <c r="E483" s="56" t="s">
        <v>16</v>
      </c>
      <c r="F483" s="57"/>
      <c r="G483" s="58"/>
      <c r="H483" s="54" t="s">
        <v>1313</v>
      </c>
      <c r="I483" s="60"/>
      <c r="J483" s="60" t="s">
        <v>155</v>
      </c>
      <c r="K483" s="61"/>
      <c r="L483" s="58"/>
      <c r="M483" s="99" t="s">
        <v>1313</v>
      </c>
      <c r="N483" s="62"/>
      <c r="O483" s="62" t="s">
        <v>155</v>
      </c>
      <c r="P483" s="63">
        <v>55559.7</v>
      </c>
      <c r="Q483" s="64">
        <v>43801</v>
      </c>
      <c r="R483" s="64">
        <v>43910</v>
      </c>
      <c r="S483" s="63">
        <f>27779.85+13889.92+13889.93</f>
        <v>55559.7</v>
      </c>
      <c r="T483" s="98" t="s">
        <v>1438</v>
      </c>
      <c r="U483" s="75"/>
      <c r="V483" s="110"/>
      <c r="W483" s="95"/>
    </row>
    <row r="484" spans="1:23" s="29" customFormat="1" ht="27" customHeight="1">
      <c r="A484" s="53" t="s">
        <v>1188</v>
      </c>
      <c r="B484" s="87"/>
      <c r="C484" s="87"/>
      <c r="D484" s="55" t="s">
        <v>1189</v>
      </c>
      <c r="E484" s="56" t="s">
        <v>24</v>
      </c>
      <c r="F484" s="57"/>
      <c r="G484" s="58"/>
      <c r="H484" s="99" t="s">
        <v>1313</v>
      </c>
      <c r="I484" s="60"/>
      <c r="J484" s="60" t="s">
        <v>155</v>
      </c>
      <c r="K484" s="61"/>
      <c r="L484" s="58"/>
      <c r="M484" s="99" t="s">
        <v>1313</v>
      </c>
      <c r="N484" s="62"/>
      <c r="O484" s="62" t="s">
        <v>155</v>
      </c>
      <c r="P484" s="63">
        <v>29700</v>
      </c>
      <c r="Q484" s="64">
        <v>43801</v>
      </c>
      <c r="R484" s="64">
        <v>43910</v>
      </c>
      <c r="S484" s="63">
        <f>2682+13509+7425+6084</f>
        <v>29700</v>
      </c>
      <c r="T484" s="98" t="s">
        <v>1438</v>
      </c>
      <c r="U484" s="127"/>
      <c r="V484" s="99"/>
      <c r="W484" s="95"/>
    </row>
    <row r="485" spans="1:23" s="29" customFormat="1" ht="27" customHeight="1">
      <c r="A485" s="53" t="s">
        <v>1193</v>
      </c>
      <c r="B485" s="87"/>
      <c r="C485" s="87"/>
      <c r="D485" s="55" t="s">
        <v>1192</v>
      </c>
      <c r="E485" s="56" t="s">
        <v>24</v>
      </c>
      <c r="F485" s="57"/>
      <c r="G485" s="58"/>
      <c r="H485" s="99" t="s">
        <v>1313</v>
      </c>
      <c r="I485" s="60"/>
      <c r="J485" s="60" t="s">
        <v>155</v>
      </c>
      <c r="K485" s="61"/>
      <c r="L485" s="58"/>
      <c r="M485" s="99" t="s">
        <v>1313</v>
      </c>
      <c r="N485" s="62"/>
      <c r="O485" s="62" t="s">
        <v>155</v>
      </c>
      <c r="P485" s="63">
        <v>7700</v>
      </c>
      <c r="Q485" s="64">
        <v>43801</v>
      </c>
      <c r="R485" s="64">
        <v>43910</v>
      </c>
      <c r="S485" s="63">
        <f>3850+1925+1925</f>
        <v>7700</v>
      </c>
      <c r="T485" s="98" t="s">
        <v>1438</v>
      </c>
      <c r="U485" s="75"/>
      <c r="V485" s="99"/>
      <c r="W485" s="95"/>
    </row>
    <row r="486" spans="1:23" s="29" customFormat="1" ht="27" customHeight="1">
      <c r="A486" s="53" t="s">
        <v>1173</v>
      </c>
      <c r="B486" s="87"/>
      <c r="C486" s="87"/>
      <c r="D486" s="55" t="s">
        <v>82</v>
      </c>
      <c r="E486" s="56" t="s">
        <v>27</v>
      </c>
      <c r="F486" s="57"/>
      <c r="G486" s="58"/>
      <c r="H486" s="109" t="s">
        <v>1314</v>
      </c>
      <c r="I486" s="60"/>
      <c r="J486" s="62" t="s">
        <v>81</v>
      </c>
      <c r="K486" s="61"/>
      <c r="L486" s="58"/>
      <c r="M486" s="109" t="s">
        <v>1314</v>
      </c>
      <c r="N486" s="62"/>
      <c r="O486" s="62" t="s">
        <v>81</v>
      </c>
      <c r="P486" s="63">
        <v>6769.82</v>
      </c>
      <c r="Q486" s="64">
        <v>43802</v>
      </c>
      <c r="R486" s="64">
        <v>43809</v>
      </c>
      <c r="S486" s="63">
        <v>6769.82</v>
      </c>
      <c r="T486" s="98" t="s">
        <v>1438</v>
      </c>
      <c r="U486" s="75"/>
      <c r="V486" s="99"/>
      <c r="W486" s="95"/>
    </row>
    <row r="487" spans="1:23" s="29" customFormat="1" ht="27" customHeight="1">
      <c r="A487" s="53" t="s">
        <v>1174</v>
      </c>
      <c r="B487" s="87"/>
      <c r="C487" s="87"/>
      <c r="D487" s="55" t="s">
        <v>1175</v>
      </c>
      <c r="E487" s="56" t="s">
        <v>24</v>
      </c>
      <c r="F487" s="57"/>
      <c r="G487" s="58"/>
      <c r="H487" s="99" t="s">
        <v>1349</v>
      </c>
      <c r="I487" s="60"/>
      <c r="J487" s="62" t="s">
        <v>1176</v>
      </c>
      <c r="K487" s="61"/>
      <c r="L487" s="58"/>
      <c r="M487" s="99" t="s">
        <v>1349</v>
      </c>
      <c r="N487" s="62"/>
      <c r="O487" s="62" t="s">
        <v>1176</v>
      </c>
      <c r="P487" s="63">
        <v>175</v>
      </c>
      <c r="Q487" s="64">
        <v>43802</v>
      </c>
      <c r="R487" s="64">
        <v>43802</v>
      </c>
      <c r="S487" s="63">
        <v>175</v>
      </c>
      <c r="T487" s="98" t="s">
        <v>1438</v>
      </c>
      <c r="U487" s="75"/>
      <c r="V487" s="99"/>
      <c r="W487" s="95"/>
    </row>
    <row r="488" spans="1:23" s="29" customFormat="1" ht="27" customHeight="1">
      <c r="A488" s="53" t="s">
        <v>1184</v>
      </c>
      <c r="B488" s="87"/>
      <c r="C488" s="87"/>
      <c r="D488" s="55" t="s">
        <v>1185</v>
      </c>
      <c r="E488" s="56" t="s">
        <v>24</v>
      </c>
      <c r="F488" s="57"/>
      <c r="G488" s="58"/>
      <c r="H488" s="110" t="s">
        <v>1337</v>
      </c>
      <c r="I488" s="60"/>
      <c r="J488" s="62" t="s">
        <v>145</v>
      </c>
      <c r="K488" s="61"/>
      <c r="L488" s="58"/>
      <c r="M488" s="110" t="s">
        <v>1337</v>
      </c>
      <c r="N488" s="62"/>
      <c r="O488" s="62" t="s">
        <v>145</v>
      </c>
      <c r="P488" s="63">
        <v>1060</v>
      </c>
      <c r="Q488" s="64">
        <v>43802</v>
      </c>
      <c r="R488" s="64">
        <v>43819</v>
      </c>
      <c r="S488" s="63">
        <v>1060</v>
      </c>
      <c r="T488" s="98" t="s">
        <v>1438</v>
      </c>
      <c r="U488" s="75"/>
      <c r="V488" s="117"/>
      <c r="W488" s="95"/>
    </row>
    <row r="489" spans="1:23" s="29" customFormat="1" ht="27" customHeight="1">
      <c r="A489" s="53" t="s">
        <v>1183</v>
      </c>
      <c r="B489" s="87"/>
      <c r="C489" s="87"/>
      <c r="D489" s="55" t="s">
        <v>890</v>
      </c>
      <c r="E489" s="56" t="s">
        <v>24</v>
      </c>
      <c r="F489" s="57"/>
      <c r="G489" s="58"/>
      <c r="H489" s="110" t="s">
        <v>1334</v>
      </c>
      <c r="I489" s="60"/>
      <c r="J489" s="62" t="s">
        <v>305</v>
      </c>
      <c r="K489" s="61"/>
      <c r="L489" s="58"/>
      <c r="M489" s="110" t="s">
        <v>1334</v>
      </c>
      <c r="N489" s="62"/>
      <c r="O489" s="62" t="s">
        <v>305</v>
      </c>
      <c r="P489" s="63">
        <v>10200</v>
      </c>
      <c r="Q489" s="64">
        <v>43802</v>
      </c>
      <c r="R489" s="64">
        <v>43819</v>
      </c>
      <c r="S489" s="63">
        <f>3400+6800</f>
        <v>10200</v>
      </c>
      <c r="T489" s="98" t="s">
        <v>1438</v>
      </c>
      <c r="U489" s="75"/>
      <c r="V489" s="110"/>
      <c r="W489" s="95"/>
    </row>
    <row r="490" spans="1:23" s="29" customFormat="1" ht="27" customHeight="1">
      <c r="A490" s="53" t="s">
        <v>1181</v>
      </c>
      <c r="B490" s="87"/>
      <c r="C490" s="87"/>
      <c r="D490" s="55" t="s">
        <v>1182</v>
      </c>
      <c r="E490" s="56" t="s">
        <v>24</v>
      </c>
      <c r="F490" s="57"/>
      <c r="G490" s="58"/>
      <c r="H490" s="110" t="s">
        <v>1339</v>
      </c>
      <c r="I490" s="60"/>
      <c r="J490" s="62" t="s">
        <v>149</v>
      </c>
      <c r="K490" s="61"/>
      <c r="L490" s="58"/>
      <c r="M490" s="110" t="s">
        <v>1339</v>
      </c>
      <c r="N490" s="62"/>
      <c r="O490" s="62" t="s">
        <v>149</v>
      </c>
      <c r="P490" s="63">
        <v>125</v>
      </c>
      <c r="Q490" s="64">
        <v>43802</v>
      </c>
      <c r="R490" s="64">
        <v>43819</v>
      </c>
      <c r="S490" s="63">
        <v>125</v>
      </c>
      <c r="T490" s="98" t="s">
        <v>1438</v>
      </c>
      <c r="U490" s="75"/>
      <c r="V490" s="99"/>
      <c r="W490" s="95"/>
    </row>
    <row r="491" spans="1:23" s="29" customFormat="1" ht="27" customHeight="1">
      <c r="A491" s="53" t="s">
        <v>1180</v>
      </c>
      <c r="B491" s="87"/>
      <c r="C491" s="87"/>
      <c r="D491" s="55" t="s">
        <v>565</v>
      </c>
      <c r="E491" s="56" t="s">
        <v>24</v>
      </c>
      <c r="F491" s="57"/>
      <c r="G491" s="58"/>
      <c r="H491" s="110" t="s">
        <v>1347</v>
      </c>
      <c r="I491" s="60"/>
      <c r="J491" s="62" t="s">
        <v>566</v>
      </c>
      <c r="K491" s="61"/>
      <c r="L491" s="58"/>
      <c r="M491" s="110" t="s">
        <v>1347</v>
      </c>
      <c r="N491" s="62"/>
      <c r="O491" s="62" t="s">
        <v>566</v>
      </c>
      <c r="P491" s="63">
        <v>4300</v>
      </c>
      <c r="Q491" s="64">
        <v>43802</v>
      </c>
      <c r="R491" s="64">
        <v>43819</v>
      </c>
      <c r="S491" s="63">
        <v>4300</v>
      </c>
      <c r="T491" s="98" t="s">
        <v>1438</v>
      </c>
      <c r="U491" s="75"/>
      <c r="V491" s="99"/>
      <c r="W491" s="95"/>
    </row>
    <row r="492" spans="1:23" s="29" customFormat="1" ht="27" customHeight="1">
      <c r="A492" s="53" t="s">
        <v>1177</v>
      </c>
      <c r="B492" s="87"/>
      <c r="C492" s="87"/>
      <c r="D492" s="55" t="s">
        <v>1178</v>
      </c>
      <c r="E492" s="56" t="s">
        <v>24</v>
      </c>
      <c r="F492" s="57"/>
      <c r="G492" s="58"/>
      <c r="H492" s="99" t="s">
        <v>1348</v>
      </c>
      <c r="I492" s="60"/>
      <c r="J492" s="62" t="s">
        <v>1179</v>
      </c>
      <c r="K492" s="61"/>
      <c r="L492" s="58"/>
      <c r="M492" s="99" t="s">
        <v>1348</v>
      </c>
      <c r="N492" s="62"/>
      <c r="O492" s="62" t="s">
        <v>1179</v>
      </c>
      <c r="P492" s="63">
        <v>396</v>
      </c>
      <c r="Q492" s="64">
        <v>43802</v>
      </c>
      <c r="R492" s="64">
        <v>43819</v>
      </c>
      <c r="S492" s="63">
        <v>396</v>
      </c>
      <c r="T492" s="98" t="s">
        <v>1438</v>
      </c>
      <c r="U492" s="75"/>
      <c r="V492" s="128"/>
      <c r="W492" s="95"/>
    </row>
    <row r="493" spans="1:23" s="29" customFormat="1" ht="27" customHeight="1">
      <c r="A493" s="53" t="s">
        <v>1196</v>
      </c>
      <c r="B493" s="87"/>
      <c r="C493" s="87"/>
      <c r="D493" s="55" t="s">
        <v>1197</v>
      </c>
      <c r="E493" s="56" t="s">
        <v>24</v>
      </c>
      <c r="F493" s="57"/>
      <c r="G493" s="58"/>
      <c r="H493" s="110" t="s">
        <v>1304</v>
      </c>
      <c r="I493" s="60"/>
      <c r="J493" s="62" t="s">
        <v>78</v>
      </c>
      <c r="K493" s="61"/>
      <c r="L493" s="58"/>
      <c r="M493" s="110" t="s">
        <v>1304</v>
      </c>
      <c r="N493" s="62"/>
      <c r="O493" s="62" t="s">
        <v>78</v>
      </c>
      <c r="P493" s="63">
        <v>3300</v>
      </c>
      <c r="Q493" s="64">
        <v>43802</v>
      </c>
      <c r="R493" s="64">
        <v>43863</v>
      </c>
      <c r="S493" s="91"/>
      <c r="T493" s="75"/>
      <c r="U493" s="75"/>
      <c r="V493" s="99"/>
      <c r="W493" s="95"/>
    </row>
    <row r="494" spans="1:23" s="29" customFormat="1" ht="27" customHeight="1">
      <c r="A494" s="53" t="s">
        <v>1217</v>
      </c>
      <c r="B494" s="87"/>
      <c r="C494" s="87"/>
      <c r="D494" s="55" t="s">
        <v>1218</v>
      </c>
      <c r="E494" s="56" t="s">
        <v>24</v>
      </c>
      <c r="F494" s="57"/>
      <c r="G494" s="58"/>
      <c r="H494" s="54" t="s">
        <v>1301</v>
      </c>
      <c r="I494" s="60"/>
      <c r="J494" s="62" t="s">
        <v>1127</v>
      </c>
      <c r="K494" s="61"/>
      <c r="L494" s="58"/>
      <c r="M494" s="54" t="s">
        <v>1301</v>
      </c>
      <c r="N494" s="62"/>
      <c r="O494" s="62" t="s">
        <v>1127</v>
      </c>
      <c r="P494" s="63">
        <v>4440</v>
      </c>
      <c r="Q494" s="64">
        <v>43803</v>
      </c>
      <c r="R494" s="64">
        <v>43826</v>
      </c>
      <c r="S494" s="63">
        <v>4440</v>
      </c>
      <c r="T494" s="75" t="s">
        <v>1438</v>
      </c>
      <c r="U494" s="75"/>
      <c r="V494" s="107"/>
      <c r="W494" s="95"/>
    </row>
    <row r="495" spans="1:23" s="29" customFormat="1" ht="27" customHeight="1">
      <c r="A495" s="53" t="s">
        <v>1216</v>
      </c>
      <c r="B495" s="87"/>
      <c r="C495" s="87"/>
      <c r="D495" s="55" t="s">
        <v>603</v>
      </c>
      <c r="E495" s="56" t="s">
        <v>24</v>
      </c>
      <c r="F495" s="57"/>
      <c r="G495" s="58"/>
      <c r="H495" s="110" t="s">
        <v>1339</v>
      </c>
      <c r="I495" s="60"/>
      <c r="J495" s="62" t="s">
        <v>149</v>
      </c>
      <c r="K495" s="61"/>
      <c r="L495" s="58"/>
      <c r="M495" s="110" t="s">
        <v>1339</v>
      </c>
      <c r="N495" s="62"/>
      <c r="O495" s="62" t="s">
        <v>149</v>
      </c>
      <c r="P495" s="63">
        <v>7611.59</v>
      </c>
      <c r="Q495" s="64">
        <v>43803</v>
      </c>
      <c r="R495" s="64">
        <v>43809</v>
      </c>
      <c r="S495" s="63">
        <v>7611.59</v>
      </c>
      <c r="T495" s="75" t="s">
        <v>1438</v>
      </c>
      <c r="U495" s="75"/>
      <c r="V495" s="129"/>
      <c r="W495" s="95"/>
    </row>
    <row r="496" spans="1:23" s="29" customFormat="1" ht="27" customHeight="1">
      <c r="A496" s="53" t="s">
        <v>1215</v>
      </c>
      <c r="B496" s="87"/>
      <c r="C496" s="87"/>
      <c r="D496" s="55" t="s">
        <v>1048</v>
      </c>
      <c r="E496" s="56" t="s">
        <v>24</v>
      </c>
      <c r="F496" s="57"/>
      <c r="G496" s="58"/>
      <c r="H496" s="110" t="s">
        <v>1429</v>
      </c>
      <c r="I496" s="60"/>
      <c r="J496" s="62" t="s">
        <v>1009</v>
      </c>
      <c r="K496" s="61"/>
      <c r="L496" s="58"/>
      <c r="M496" s="110" t="s">
        <v>1429</v>
      </c>
      <c r="N496" s="62"/>
      <c r="O496" s="62" t="s">
        <v>1009</v>
      </c>
      <c r="P496" s="63">
        <v>1650</v>
      </c>
      <c r="Q496" s="64">
        <v>43803</v>
      </c>
      <c r="R496" s="64">
        <v>43809</v>
      </c>
      <c r="S496" s="63">
        <v>1650</v>
      </c>
      <c r="T496" s="75" t="s">
        <v>1438</v>
      </c>
      <c r="U496" s="75"/>
      <c r="V496" s="99"/>
      <c r="W496" s="95"/>
    </row>
    <row r="497" spans="1:23" s="29" customFormat="1" ht="27" customHeight="1">
      <c r="A497" s="53" t="s">
        <v>1213</v>
      </c>
      <c r="B497" s="87"/>
      <c r="C497" s="87"/>
      <c r="D497" s="55" t="s">
        <v>1214</v>
      </c>
      <c r="E497" s="56" t="s">
        <v>24</v>
      </c>
      <c r="F497" s="57"/>
      <c r="G497" s="58"/>
      <c r="H497" s="99" t="s">
        <v>1340</v>
      </c>
      <c r="I497" s="60"/>
      <c r="J497" s="62" t="s">
        <v>400</v>
      </c>
      <c r="K497" s="61"/>
      <c r="L497" s="58"/>
      <c r="M497" s="99" t="s">
        <v>1340</v>
      </c>
      <c r="N497" s="62"/>
      <c r="O497" s="62" t="s">
        <v>400</v>
      </c>
      <c r="P497" s="63">
        <v>6000</v>
      </c>
      <c r="Q497" s="64">
        <v>43803</v>
      </c>
      <c r="R497" s="64">
        <v>43819</v>
      </c>
      <c r="S497" s="63">
        <v>6000</v>
      </c>
      <c r="T497" s="75" t="s">
        <v>1438</v>
      </c>
      <c r="U497" s="75"/>
      <c r="V497" s="99"/>
      <c r="W497" s="95"/>
    </row>
    <row r="498" spans="1:23" s="29" customFormat="1" ht="27" customHeight="1">
      <c r="A498" s="53" t="s">
        <v>1203</v>
      </c>
      <c r="B498" s="87"/>
      <c r="C498" s="87"/>
      <c r="D498" s="55" t="s">
        <v>1206</v>
      </c>
      <c r="E498" s="56" t="s">
        <v>24</v>
      </c>
      <c r="F498" s="57"/>
      <c r="G498" s="58"/>
      <c r="H498" s="99" t="s">
        <v>1344</v>
      </c>
      <c r="I498" s="60"/>
      <c r="J498" s="62" t="s">
        <v>1282</v>
      </c>
      <c r="K498" s="61"/>
      <c r="L498" s="58"/>
      <c r="M498" s="99" t="s">
        <v>1344</v>
      </c>
      <c r="N498" s="62"/>
      <c r="O498" s="62" t="s">
        <v>1282</v>
      </c>
      <c r="P498" s="63">
        <v>17500</v>
      </c>
      <c r="Q498" s="64">
        <v>43804</v>
      </c>
      <c r="R498" s="64">
        <v>43987</v>
      </c>
      <c r="S498" s="63">
        <v>9132</v>
      </c>
      <c r="T498" s="75" t="s">
        <v>1438</v>
      </c>
      <c r="U498" s="75"/>
      <c r="V498" s="117"/>
      <c r="W498" s="95"/>
    </row>
    <row r="499" spans="1:23" s="29" customFormat="1" ht="27" customHeight="1">
      <c r="A499" s="53" t="s">
        <v>1202</v>
      </c>
      <c r="B499" s="87"/>
      <c r="C499" s="87"/>
      <c r="D499" s="55" t="s">
        <v>1205</v>
      </c>
      <c r="E499" s="56" t="s">
        <v>24</v>
      </c>
      <c r="F499" s="57"/>
      <c r="G499" s="58"/>
      <c r="H499" s="99">
        <v>14803811000</v>
      </c>
      <c r="I499" s="60"/>
      <c r="J499" s="62" t="s">
        <v>1204</v>
      </c>
      <c r="K499" s="61"/>
      <c r="L499" s="58"/>
      <c r="M499" s="99">
        <v>14803811000</v>
      </c>
      <c r="N499" s="62"/>
      <c r="O499" s="62" t="s">
        <v>1204</v>
      </c>
      <c r="P499" s="63">
        <v>6500</v>
      </c>
      <c r="Q499" s="64">
        <v>43804</v>
      </c>
      <c r="R499" s="64">
        <v>43987</v>
      </c>
      <c r="S499" s="63">
        <v>3250</v>
      </c>
      <c r="T499" s="75" t="s">
        <v>1438</v>
      </c>
      <c r="U499" s="75"/>
      <c r="V499" s="110"/>
      <c r="W499" s="95"/>
    </row>
    <row r="500" spans="1:23" s="29" customFormat="1" ht="27" customHeight="1">
      <c r="A500" s="53" t="s">
        <v>1211</v>
      </c>
      <c r="B500" s="87"/>
      <c r="C500" s="87"/>
      <c r="D500" s="55" t="s">
        <v>1212</v>
      </c>
      <c r="E500" s="56" t="s">
        <v>24</v>
      </c>
      <c r="F500" s="57"/>
      <c r="G500" s="58"/>
      <c r="H500" s="99" t="s">
        <v>1341</v>
      </c>
      <c r="I500" s="60"/>
      <c r="J500" s="62" t="s">
        <v>724</v>
      </c>
      <c r="K500" s="61"/>
      <c r="L500" s="58"/>
      <c r="M500" s="99" t="s">
        <v>1341</v>
      </c>
      <c r="N500" s="62"/>
      <c r="O500" s="62" t="s">
        <v>724</v>
      </c>
      <c r="P500" s="63">
        <v>448</v>
      </c>
      <c r="Q500" s="64">
        <v>43804</v>
      </c>
      <c r="R500" s="64">
        <v>43819</v>
      </c>
      <c r="S500" s="63">
        <v>448</v>
      </c>
      <c r="T500" s="75" t="s">
        <v>1438</v>
      </c>
      <c r="U500" s="75"/>
      <c r="V500" s="110"/>
      <c r="W500" s="95"/>
    </row>
    <row r="501" spans="1:23" s="29" customFormat="1" ht="27" customHeight="1">
      <c r="A501" s="53" t="s">
        <v>1208</v>
      </c>
      <c r="B501" s="87"/>
      <c r="C501" s="87"/>
      <c r="D501" s="55" t="s">
        <v>1209</v>
      </c>
      <c r="E501" s="56" t="s">
        <v>24</v>
      </c>
      <c r="F501" s="57"/>
      <c r="G501" s="58"/>
      <c r="H501" s="130" t="s">
        <v>1342</v>
      </c>
      <c r="I501" s="60"/>
      <c r="J501" s="62" t="s">
        <v>1210</v>
      </c>
      <c r="K501" s="61"/>
      <c r="L501" s="58"/>
      <c r="M501" s="130" t="s">
        <v>1342</v>
      </c>
      <c r="N501" s="62"/>
      <c r="O501" s="62" t="s">
        <v>1210</v>
      </c>
      <c r="P501" s="63">
        <v>2599.2</v>
      </c>
      <c r="Q501" s="64">
        <v>43804</v>
      </c>
      <c r="R501" s="64">
        <v>43817</v>
      </c>
      <c r="S501" s="63">
        <v>2599.2</v>
      </c>
      <c r="T501" s="75" t="s">
        <v>1438</v>
      </c>
      <c r="U501" s="75"/>
      <c r="V501" s="99"/>
      <c r="W501" s="95"/>
    </row>
    <row r="502" spans="1:23" s="29" customFormat="1" ht="27" customHeight="1">
      <c r="A502" s="53" t="s">
        <v>1291</v>
      </c>
      <c r="B502" s="87"/>
      <c r="C502" s="87"/>
      <c r="D502" s="55" t="s">
        <v>1219</v>
      </c>
      <c r="E502" s="56" t="s">
        <v>24</v>
      </c>
      <c r="F502" s="57"/>
      <c r="G502" s="58"/>
      <c r="H502" s="99" t="s">
        <v>1338</v>
      </c>
      <c r="I502" s="60"/>
      <c r="J502" s="62" t="s">
        <v>318</v>
      </c>
      <c r="K502" s="61"/>
      <c r="L502" s="58"/>
      <c r="M502" s="99" t="s">
        <v>1338</v>
      </c>
      <c r="N502" s="62"/>
      <c r="O502" s="62" t="s">
        <v>318</v>
      </c>
      <c r="P502" s="63">
        <v>3945</v>
      </c>
      <c r="Q502" s="64">
        <v>43804</v>
      </c>
      <c r="R502" s="64">
        <v>44170</v>
      </c>
      <c r="S502" s="63">
        <v>3945</v>
      </c>
      <c r="T502" s="75" t="s">
        <v>1438</v>
      </c>
      <c r="U502" s="75"/>
      <c r="V502" s="99"/>
      <c r="W502" s="95"/>
    </row>
    <row r="503" spans="1:23" s="29" customFormat="1" ht="27" customHeight="1">
      <c r="A503" s="53" t="s">
        <v>1220</v>
      </c>
      <c r="B503" s="87"/>
      <c r="C503" s="87"/>
      <c r="D503" s="55" t="s">
        <v>74</v>
      </c>
      <c r="E503" s="56" t="s">
        <v>24</v>
      </c>
      <c r="F503" s="57"/>
      <c r="G503" s="58"/>
      <c r="H503" s="59" t="s">
        <v>1295</v>
      </c>
      <c r="I503" s="60"/>
      <c r="J503" s="62" t="s">
        <v>75</v>
      </c>
      <c r="K503" s="61"/>
      <c r="L503" s="58"/>
      <c r="M503" s="59" t="s">
        <v>1295</v>
      </c>
      <c r="N503" s="62"/>
      <c r="O503" s="62" t="s">
        <v>75</v>
      </c>
      <c r="P503" s="63">
        <v>623.07</v>
      </c>
      <c r="Q503" s="64">
        <v>43805</v>
      </c>
      <c r="R503" s="64">
        <v>43809</v>
      </c>
      <c r="S503" s="63">
        <v>623.07</v>
      </c>
      <c r="T503" s="75" t="s">
        <v>1438</v>
      </c>
      <c r="U503" s="75"/>
      <c r="V503" s="107"/>
      <c r="W503" s="95"/>
    </row>
    <row r="504" spans="1:23" s="29" customFormat="1" ht="27" customHeight="1">
      <c r="A504" s="53" t="s">
        <v>1223</v>
      </c>
      <c r="B504" s="87"/>
      <c r="C504" s="87"/>
      <c r="D504" s="55" t="s">
        <v>458</v>
      </c>
      <c r="E504" s="56" t="s">
        <v>24</v>
      </c>
      <c r="F504" s="57"/>
      <c r="G504" s="58"/>
      <c r="H504" s="99" t="s">
        <v>1336</v>
      </c>
      <c r="I504" s="60"/>
      <c r="J504" s="62" t="s">
        <v>201</v>
      </c>
      <c r="K504" s="61"/>
      <c r="L504" s="58"/>
      <c r="M504" s="99" t="s">
        <v>1336</v>
      </c>
      <c r="N504" s="62"/>
      <c r="O504" s="62" t="s">
        <v>201</v>
      </c>
      <c r="P504" s="63">
        <v>435</v>
      </c>
      <c r="Q504" s="64">
        <v>43805</v>
      </c>
      <c r="R504" s="64">
        <v>43810</v>
      </c>
      <c r="S504" s="63">
        <v>435</v>
      </c>
      <c r="T504" s="75" t="s">
        <v>1438</v>
      </c>
      <c r="U504" s="75"/>
      <c r="V504" s="110"/>
      <c r="W504" s="95"/>
    </row>
    <row r="505" spans="1:23" s="29" customFormat="1" ht="27" customHeight="1">
      <c r="A505" s="53" t="s">
        <v>1221</v>
      </c>
      <c r="B505" s="87"/>
      <c r="C505" s="87"/>
      <c r="D505" s="55" t="s">
        <v>1222</v>
      </c>
      <c r="E505" s="56" t="s">
        <v>24</v>
      </c>
      <c r="F505" s="57"/>
      <c r="G505" s="58"/>
      <c r="H505" s="110" t="s">
        <v>1337</v>
      </c>
      <c r="I505" s="60"/>
      <c r="J505" s="62" t="s">
        <v>145</v>
      </c>
      <c r="K505" s="61"/>
      <c r="L505" s="58"/>
      <c r="M505" s="110" t="s">
        <v>1337</v>
      </c>
      <c r="N505" s="62"/>
      <c r="O505" s="62" t="s">
        <v>145</v>
      </c>
      <c r="P505" s="63">
        <v>3629</v>
      </c>
      <c r="Q505" s="64">
        <v>43805</v>
      </c>
      <c r="R505" s="64">
        <v>43810</v>
      </c>
      <c r="S505" s="63">
        <f>2308.87+1320.13</f>
        <v>3629</v>
      </c>
      <c r="T505" s="75" t="s">
        <v>1438</v>
      </c>
      <c r="U505" s="75"/>
      <c r="V505" s="99"/>
      <c r="W505" s="95"/>
    </row>
    <row r="506" spans="1:23" s="29" customFormat="1" ht="27" customHeight="1">
      <c r="A506" s="53" t="s">
        <v>1224</v>
      </c>
      <c r="B506" s="87"/>
      <c r="C506" s="87"/>
      <c r="D506" s="55" t="s">
        <v>106</v>
      </c>
      <c r="E506" s="56" t="s">
        <v>24</v>
      </c>
      <c r="F506" s="57"/>
      <c r="G506" s="58"/>
      <c r="H506" s="110" t="s">
        <v>1335</v>
      </c>
      <c r="I506" s="60"/>
      <c r="J506" s="62" t="s">
        <v>998</v>
      </c>
      <c r="K506" s="61"/>
      <c r="L506" s="58"/>
      <c r="M506" s="110" t="s">
        <v>1335</v>
      </c>
      <c r="N506" s="62"/>
      <c r="O506" s="62" t="s">
        <v>998</v>
      </c>
      <c r="P506" s="63">
        <v>480.48</v>
      </c>
      <c r="Q506" s="64">
        <v>43808</v>
      </c>
      <c r="R506" s="64">
        <v>43810</v>
      </c>
      <c r="S506" s="63">
        <v>480.48</v>
      </c>
      <c r="T506" s="75" t="s">
        <v>1438</v>
      </c>
      <c r="U506" s="75"/>
      <c r="V506" s="119"/>
      <c r="W506" s="95"/>
    </row>
    <row r="507" spans="1:23" s="29" customFormat="1" ht="27" customHeight="1">
      <c r="A507" s="53" t="s">
        <v>1225</v>
      </c>
      <c r="B507" s="87"/>
      <c r="C507" s="87"/>
      <c r="D507" s="55" t="s">
        <v>82</v>
      </c>
      <c r="E507" s="56" t="s">
        <v>27</v>
      </c>
      <c r="F507" s="57"/>
      <c r="G507" s="58"/>
      <c r="H507" s="109" t="s">
        <v>1314</v>
      </c>
      <c r="I507" s="60"/>
      <c r="J507" s="62" t="s">
        <v>81</v>
      </c>
      <c r="K507" s="61"/>
      <c r="L507" s="58"/>
      <c r="M507" s="109" t="s">
        <v>1314</v>
      </c>
      <c r="N507" s="62"/>
      <c r="O507" s="62" t="s">
        <v>81</v>
      </c>
      <c r="P507" s="63">
        <v>6717.74</v>
      </c>
      <c r="Q507" s="64">
        <v>43809</v>
      </c>
      <c r="R507" s="64">
        <v>43767</v>
      </c>
      <c r="S507" s="63">
        <v>6717.74</v>
      </c>
      <c r="T507" s="75" t="s">
        <v>1438</v>
      </c>
      <c r="U507" s="75"/>
      <c r="V507" s="109"/>
      <c r="W507" s="95"/>
    </row>
    <row r="508" spans="1:23" s="29" customFormat="1" ht="27" customHeight="1">
      <c r="A508" s="53" t="s">
        <v>1232</v>
      </c>
      <c r="B508" s="87"/>
      <c r="C508" s="87"/>
      <c r="D508" s="55" t="s">
        <v>84</v>
      </c>
      <c r="E508" s="56" t="s">
        <v>24</v>
      </c>
      <c r="F508" s="57"/>
      <c r="G508" s="58"/>
      <c r="H508" s="99" t="s">
        <v>1331</v>
      </c>
      <c r="I508" s="60"/>
      <c r="J508" s="62" t="s">
        <v>104</v>
      </c>
      <c r="K508" s="61"/>
      <c r="L508" s="58"/>
      <c r="M508" s="99" t="s">
        <v>1331</v>
      </c>
      <c r="N508" s="62"/>
      <c r="O508" s="62" t="s">
        <v>104</v>
      </c>
      <c r="P508" s="63">
        <v>777.11</v>
      </c>
      <c r="Q508" s="64">
        <v>43809</v>
      </c>
      <c r="R508" s="64">
        <v>43819</v>
      </c>
      <c r="S508" s="63">
        <v>777.11</v>
      </c>
      <c r="T508" s="75" t="s">
        <v>1438</v>
      </c>
      <c r="U508" s="75"/>
      <c r="V508" s="110"/>
      <c r="W508" s="95"/>
    </row>
    <row r="509" spans="1:23" s="29" customFormat="1" ht="27" customHeight="1">
      <c r="A509" s="53" t="s">
        <v>1227</v>
      </c>
      <c r="B509" s="87"/>
      <c r="C509" s="87"/>
      <c r="D509" s="55" t="s">
        <v>1228</v>
      </c>
      <c r="E509" s="56" t="s">
        <v>24</v>
      </c>
      <c r="F509" s="57"/>
      <c r="G509" s="58"/>
      <c r="H509" s="99" t="s">
        <v>1333</v>
      </c>
      <c r="I509" s="60"/>
      <c r="J509" s="62" t="s">
        <v>1229</v>
      </c>
      <c r="K509" s="61"/>
      <c r="L509" s="58"/>
      <c r="M509" s="99" t="s">
        <v>1333</v>
      </c>
      <c r="N509" s="62"/>
      <c r="O509" s="62" t="s">
        <v>1229</v>
      </c>
      <c r="P509" s="63">
        <v>6227.21</v>
      </c>
      <c r="Q509" s="64">
        <v>43809</v>
      </c>
      <c r="R509" s="64">
        <v>43819</v>
      </c>
      <c r="S509" s="63">
        <v>6227.21</v>
      </c>
      <c r="T509" s="75" t="s">
        <v>1438</v>
      </c>
      <c r="U509" s="75"/>
      <c r="V509" s="99"/>
      <c r="W509" s="95"/>
    </row>
    <row r="510" spans="1:23" s="29" customFormat="1" ht="27" customHeight="1">
      <c r="A510" s="53" t="s">
        <v>1230</v>
      </c>
      <c r="B510" s="87"/>
      <c r="C510" s="87"/>
      <c r="D510" s="55" t="s">
        <v>1231</v>
      </c>
      <c r="E510" s="56" t="s">
        <v>24</v>
      </c>
      <c r="F510" s="57"/>
      <c r="G510" s="58"/>
      <c r="H510" s="110" t="s">
        <v>1332</v>
      </c>
      <c r="I510" s="60"/>
      <c r="J510" s="62" t="s">
        <v>368</v>
      </c>
      <c r="K510" s="61"/>
      <c r="L510" s="58"/>
      <c r="M510" s="110" t="s">
        <v>1332</v>
      </c>
      <c r="N510" s="62"/>
      <c r="O510" s="62" t="s">
        <v>368</v>
      </c>
      <c r="P510" s="63">
        <v>1870</v>
      </c>
      <c r="Q510" s="64">
        <v>43809</v>
      </c>
      <c r="R510" s="64">
        <v>43819</v>
      </c>
      <c r="S510" s="63">
        <v>1870</v>
      </c>
      <c r="T510" s="75" t="s">
        <v>1438</v>
      </c>
      <c r="U510" s="75"/>
      <c r="V510" s="110"/>
      <c r="W510" s="95"/>
    </row>
    <row r="511" spans="1:23" s="29" customFormat="1" ht="27" customHeight="1">
      <c r="A511" s="53" t="s">
        <v>1226</v>
      </c>
      <c r="B511" s="87"/>
      <c r="C511" s="87"/>
      <c r="D511" s="55" t="s">
        <v>273</v>
      </c>
      <c r="E511" s="56" t="s">
        <v>24</v>
      </c>
      <c r="F511" s="57"/>
      <c r="G511" s="58"/>
      <c r="H511" s="110" t="s">
        <v>1334</v>
      </c>
      <c r="I511" s="60"/>
      <c r="J511" s="62" t="s">
        <v>305</v>
      </c>
      <c r="K511" s="61"/>
      <c r="L511" s="58"/>
      <c r="M511" s="110" t="s">
        <v>1334</v>
      </c>
      <c r="N511" s="62"/>
      <c r="O511" s="62" t="s">
        <v>305</v>
      </c>
      <c r="P511" s="63">
        <v>132</v>
      </c>
      <c r="Q511" s="64">
        <v>43809</v>
      </c>
      <c r="R511" s="64">
        <v>43819</v>
      </c>
      <c r="S511" s="63">
        <v>132</v>
      </c>
      <c r="T511" s="75" t="s">
        <v>1438</v>
      </c>
      <c r="U511" s="75"/>
      <c r="V511" s="99"/>
      <c r="W511" s="95"/>
    </row>
    <row r="512" spans="1:23" s="29" customFormat="1" ht="27" customHeight="1">
      <c r="A512" s="53" t="s">
        <v>1233</v>
      </c>
      <c r="B512" s="87"/>
      <c r="C512" s="87"/>
      <c r="D512" s="55" t="s">
        <v>273</v>
      </c>
      <c r="E512" s="56" t="s">
        <v>24</v>
      </c>
      <c r="F512" s="57"/>
      <c r="G512" s="58"/>
      <c r="H512" s="99" t="s">
        <v>1330</v>
      </c>
      <c r="I512" s="60"/>
      <c r="J512" s="62" t="s">
        <v>1006</v>
      </c>
      <c r="K512" s="61"/>
      <c r="L512" s="58"/>
      <c r="M512" s="99" t="s">
        <v>1330</v>
      </c>
      <c r="N512" s="62"/>
      <c r="O512" s="62" t="s">
        <v>1006</v>
      </c>
      <c r="P512" s="63">
        <v>125</v>
      </c>
      <c r="Q512" s="64">
        <v>43809</v>
      </c>
      <c r="R512" s="64">
        <v>43809</v>
      </c>
      <c r="S512" s="63">
        <v>125</v>
      </c>
      <c r="T512" s="75" t="s">
        <v>1438</v>
      </c>
      <c r="U512" s="75"/>
      <c r="V512" s="99"/>
      <c r="W512" s="95"/>
    </row>
    <row r="513" spans="1:23" s="29" customFormat="1" ht="27" customHeight="1">
      <c r="A513" s="53" t="s">
        <v>1235</v>
      </c>
      <c r="B513" s="87"/>
      <c r="C513" s="87"/>
      <c r="D513" s="55" t="s">
        <v>1236</v>
      </c>
      <c r="E513" s="56" t="s">
        <v>24</v>
      </c>
      <c r="F513" s="57"/>
      <c r="G513" s="58"/>
      <c r="H513" s="131" t="s">
        <v>1329</v>
      </c>
      <c r="I513" s="60"/>
      <c r="J513" s="62" t="s">
        <v>1237</v>
      </c>
      <c r="K513" s="61"/>
      <c r="L513" s="58"/>
      <c r="M513" s="131" t="s">
        <v>1329</v>
      </c>
      <c r="N513" s="62"/>
      <c r="O513" s="62" t="s">
        <v>1237</v>
      </c>
      <c r="P513" s="63">
        <v>228</v>
      </c>
      <c r="Q513" s="64">
        <v>43817</v>
      </c>
      <c r="R513" s="64">
        <v>43817</v>
      </c>
      <c r="S513" s="63">
        <v>228</v>
      </c>
      <c r="T513" s="75" t="s">
        <v>1438</v>
      </c>
      <c r="U513" s="75"/>
      <c r="V513" s="132"/>
      <c r="W513" s="95"/>
    </row>
    <row r="514" spans="1:23" s="29" customFormat="1" ht="27" customHeight="1">
      <c r="A514" s="53" t="s">
        <v>1292</v>
      </c>
      <c r="B514" s="87"/>
      <c r="C514" s="87"/>
      <c r="D514" s="55" t="s">
        <v>1207</v>
      </c>
      <c r="E514" s="56" t="s">
        <v>24</v>
      </c>
      <c r="F514" s="57"/>
      <c r="G514" s="58"/>
      <c r="H514" s="107" t="s">
        <v>1343</v>
      </c>
      <c r="I514" s="60"/>
      <c r="J514" s="62" t="s">
        <v>377</v>
      </c>
      <c r="K514" s="61"/>
      <c r="L514" s="58"/>
      <c r="M514" s="107" t="s">
        <v>1343</v>
      </c>
      <c r="N514" s="62"/>
      <c r="O514" s="62" t="s">
        <v>377</v>
      </c>
      <c r="P514" s="63">
        <v>526.25</v>
      </c>
      <c r="Q514" s="64">
        <v>43818</v>
      </c>
      <c r="R514" s="64">
        <v>43817</v>
      </c>
      <c r="S514" s="63">
        <v>526.25</v>
      </c>
      <c r="T514" s="75" t="s">
        <v>1438</v>
      </c>
      <c r="U514" s="75"/>
      <c r="V514" s="110"/>
      <c r="W514" s="95"/>
    </row>
    <row r="515" spans="1:23" s="29" customFormat="1" ht="27" customHeight="1">
      <c r="A515" s="53" t="s">
        <v>1238</v>
      </c>
      <c r="B515" s="87"/>
      <c r="C515" s="87"/>
      <c r="D515" s="55" t="s">
        <v>77</v>
      </c>
      <c r="E515" s="56" t="s">
        <v>24</v>
      </c>
      <c r="F515" s="57"/>
      <c r="G515" s="58"/>
      <c r="H515" s="110" t="s">
        <v>1304</v>
      </c>
      <c r="I515" s="60"/>
      <c r="J515" s="62" t="s">
        <v>78</v>
      </c>
      <c r="K515" s="61"/>
      <c r="L515" s="58"/>
      <c r="M515" s="110" t="s">
        <v>1304</v>
      </c>
      <c r="N515" s="62"/>
      <c r="O515" s="62" t="s">
        <v>78</v>
      </c>
      <c r="P515" s="63">
        <v>301.7</v>
      </c>
      <c r="Q515" s="64">
        <v>43818</v>
      </c>
      <c r="R515" s="64">
        <v>43818</v>
      </c>
      <c r="S515" s="63">
        <v>301.7</v>
      </c>
      <c r="T515" s="75" t="s">
        <v>1438</v>
      </c>
      <c r="U515" s="75"/>
      <c r="V515" s="99"/>
      <c r="W515" s="95"/>
    </row>
    <row r="516" spans="1:23" s="29" customFormat="1" ht="27" customHeight="1">
      <c r="A516" s="53" t="s">
        <v>1241</v>
      </c>
      <c r="B516" s="87"/>
      <c r="C516" s="87"/>
      <c r="D516" s="55" t="s">
        <v>127</v>
      </c>
      <c r="E516" s="56" t="s">
        <v>24</v>
      </c>
      <c r="F516" s="57"/>
      <c r="G516" s="58"/>
      <c r="H516" s="110" t="s">
        <v>1327</v>
      </c>
      <c r="I516" s="60"/>
      <c r="J516" s="62" t="s">
        <v>129</v>
      </c>
      <c r="K516" s="61"/>
      <c r="L516" s="58"/>
      <c r="M516" s="110" t="s">
        <v>1327</v>
      </c>
      <c r="N516" s="62"/>
      <c r="O516" s="62" t="s">
        <v>129</v>
      </c>
      <c r="P516" s="63">
        <v>2297.93</v>
      </c>
      <c r="Q516" s="64">
        <v>43818</v>
      </c>
      <c r="R516" s="64">
        <v>43818</v>
      </c>
      <c r="S516" s="63">
        <v>2297.93</v>
      </c>
      <c r="T516" s="75" t="s">
        <v>1438</v>
      </c>
      <c r="U516" s="75"/>
      <c r="V516" s="110"/>
      <c r="W516" s="95"/>
    </row>
    <row r="517" spans="1:23" s="29" customFormat="1" ht="27" customHeight="1">
      <c r="A517" s="53" t="s">
        <v>1239</v>
      </c>
      <c r="B517" s="87"/>
      <c r="C517" s="87"/>
      <c r="D517" s="55" t="s">
        <v>127</v>
      </c>
      <c r="E517" s="56" t="s">
        <v>24</v>
      </c>
      <c r="F517" s="57"/>
      <c r="G517" s="58"/>
      <c r="H517" s="99" t="s">
        <v>1328</v>
      </c>
      <c r="I517" s="60"/>
      <c r="J517" s="62" t="s">
        <v>669</v>
      </c>
      <c r="K517" s="61"/>
      <c r="L517" s="58"/>
      <c r="M517" s="99" t="s">
        <v>1328</v>
      </c>
      <c r="N517" s="62"/>
      <c r="O517" s="62" t="s">
        <v>669</v>
      </c>
      <c r="P517" s="63">
        <v>89</v>
      </c>
      <c r="Q517" s="64">
        <v>43818</v>
      </c>
      <c r="R517" s="64">
        <v>43818</v>
      </c>
      <c r="S517" s="63">
        <v>89</v>
      </c>
      <c r="T517" s="75" t="s">
        <v>1438</v>
      </c>
      <c r="U517" s="75"/>
      <c r="V517" s="110"/>
      <c r="W517" s="95"/>
    </row>
    <row r="518" spans="1:23" s="29" customFormat="1" ht="27" customHeight="1">
      <c r="A518" s="53" t="s">
        <v>1240</v>
      </c>
      <c r="B518" s="87"/>
      <c r="C518" s="87"/>
      <c r="D518" s="55" t="s">
        <v>160</v>
      </c>
      <c r="E518" s="56" t="s">
        <v>24</v>
      </c>
      <c r="F518" s="57"/>
      <c r="G518" s="58"/>
      <c r="H518" s="110" t="s">
        <v>1327</v>
      </c>
      <c r="I518" s="60"/>
      <c r="J518" s="62" t="s">
        <v>129</v>
      </c>
      <c r="K518" s="61"/>
      <c r="L518" s="58"/>
      <c r="M518" s="110" t="s">
        <v>1327</v>
      </c>
      <c r="N518" s="62"/>
      <c r="O518" s="62" t="s">
        <v>129</v>
      </c>
      <c r="P518" s="63">
        <v>1373.37</v>
      </c>
      <c r="Q518" s="64">
        <v>43818</v>
      </c>
      <c r="R518" s="64">
        <v>43818</v>
      </c>
      <c r="S518" s="63">
        <v>1373.37</v>
      </c>
      <c r="T518" s="75" t="s">
        <v>1438</v>
      </c>
      <c r="U518" s="75"/>
      <c r="V518" s="110"/>
      <c r="W518" s="95"/>
    </row>
    <row r="519" spans="1:23" s="29" customFormat="1" ht="27" customHeight="1">
      <c r="A519" s="53" t="s">
        <v>1242</v>
      </c>
      <c r="B519" s="87"/>
      <c r="C519" s="87"/>
      <c r="D519" s="55" t="s">
        <v>160</v>
      </c>
      <c r="E519" s="56" t="s">
        <v>24</v>
      </c>
      <c r="F519" s="57"/>
      <c r="G519" s="58"/>
      <c r="H519" s="110" t="s">
        <v>1326</v>
      </c>
      <c r="I519" s="60"/>
      <c r="J519" s="62" t="s">
        <v>224</v>
      </c>
      <c r="K519" s="61"/>
      <c r="L519" s="58"/>
      <c r="M519" s="110" t="s">
        <v>1326</v>
      </c>
      <c r="N519" s="62"/>
      <c r="O519" s="62" t="s">
        <v>224</v>
      </c>
      <c r="P519" s="63">
        <v>500</v>
      </c>
      <c r="Q519" s="64">
        <v>43818</v>
      </c>
      <c r="R519" s="64">
        <v>43818</v>
      </c>
      <c r="S519" s="63">
        <v>500</v>
      </c>
      <c r="T519" s="75" t="s">
        <v>1438</v>
      </c>
      <c r="U519" s="75"/>
      <c r="V519" s="110"/>
      <c r="W519" s="95"/>
    </row>
    <row r="520" spans="1:23" s="29" customFormat="1" ht="27" customHeight="1">
      <c r="A520" s="53" t="s">
        <v>1243</v>
      </c>
      <c r="B520" s="87"/>
      <c r="C520" s="87"/>
      <c r="D520" s="55" t="s">
        <v>127</v>
      </c>
      <c r="E520" s="56" t="s">
        <v>24</v>
      </c>
      <c r="F520" s="57"/>
      <c r="G520" s="58"/>
      <c r="H520" s="110" t="s">
        <v>1326</v>
      </c>
      <c r="I520" s="60"/>
      <c r="J520" s="62" t="s">
        <v>224</v>
      </c>
      <c r="K520" s="61"/>
      <c r="L520" s="58"/>
      <c r="M520" s="110" t="s">
        <v>1326</v>
      </c>
      <c r="N520" s="62"/>
      <c r="O520" s="62" t="s">
        <v>224</v>
      </c>
      <c r="P520" s="63">
        <v>40</v>
      </c>
      <c r="Q520" s="64">
        <v>43818</v>
      </c>
      <c r="R520" s="64">
        <v>43818</v>
      </c>
      <c r="S520" s="63">
        <v>40</v>
      </c>
      <c r="T520" s="75" t="s">
        <v>1438</v>
      </c>
      <c r="U520" s="75"/>
      <c r="V520" s="99"/>
      <c r="W520" s="95"/>
    </row>
    <row r="521" spans="1:23" s="29" customFormat="1" ht="27" customHeight="1">
      <c r="A521" s="53" t="s">
        <v>1244</v>
      </c>
      <c r="B521" s="87"/>
      <c r="C521" s="87"/>
      <c r="D521" s="55" t="s">
        <v>132</v>
      </c>
      <c r="E521" s="56" t="s">
        <v>24</v>
      </c>
      <c r="F521" s="57"/>
      <c r="G521" s="58"/>
      <c r="H521" s="99" t="s">
        <v>1325</v>
      </c>
      <c r="I521" s="60"/>
      <c r="J521" s="62" t="s">
        <v>133</v>
      </c>
      <c r="K521" s="61"/>
      <c r="L521" s="58"/>
      <c r="M521" s="99" t="s">
        <v>1325</v>
      </c>
      <c r="N521" s="62"/>
      <c r="O521" s="62" t="s">
        <v>133</v>
      </c>
      <c r="P521" s="63">
        <v>2024.1</v>
      </c>
      <c r="Q521" s="64">
        <v>43818</v>
      </c>
      <c r="R521" s="64">
        <v>43818</v>
      </c>
      <c r="S521" s="63">
        <v>2024.1</v>
      </c>
      <c r="T521" s="75" t="s">
        <v>1438</v>
      </c>
      <c r="U521" s="75"/>
      <c r="V521" s="110"/>
      <c r="W521" s="95"/>
    </row>
    <row r="522" spans="1:23" s="29" customFormat="1" ht="27" customHeight="1">
      <c r="A522" s="53" t="s">
        <v>1245</v>
      </c>
      <c r="B522" s="87"/>
      <c r="C522" s="87"/>
      <c r="D522" s="55" t="s">
        <v>127</v>
      </c>
      <c r="E522" s="56" t="s">
        <v>24</v>
      </c>
      <c r="F522" s="57"/>
      <c r="G522" s="58"/>
      <c r="H522" s="110" t="s">
        <v>1324</v>
      </c>
      <c r="I522" s="60"/>
      <c r="J522" s="62" t="s">
        <v>163</v>
      </c>
      <c r="K522" s="61"/>
      <c r="L522" s="58"/>
      <c r="M522" s="110" t="s">
        <v>1324</v>
      </c>
      <c r="N522" s="62"/>
      <c r="O522" s="62" t="s">
        <v>163</v>
      </c>
      <c r="P522" s="63">
        <v>304.75</v>
      </c>
      <c r="Q522" s="64">
        <v>43818</v>
      </c>
      <c r="R522" s="64">
        <v>43818</v>
      </c>
      <c r="S522" s="63">
        <v>304.75</v>
      </c>
      <c r="T522" s="75" t="s">
        <v>1438</v>
      </c>
      <c r="U522" s="75"/>
      <c r="V522" s="110"/>
      <c r="W522" s="95"/>
    </row>
    <row r="523" spans="1:23" s="29" customFormat="1" ht="27" customHeight="1">
      <c r="A523" s="53" t="s">
        <v>1246</v>
      </c>
      <c r="B523" s="87"/>
      <c r="C523" s="87"/>
      <c r="D523" s="55" t="s">
        <v>160</v>
      </c>
      <c r="E523" s="56" t="s">
        <v>24</v>
      </c>
      <c r="F523" s="57"/>
      <c r="G523" s="58"/>
      <c r="H523" s="110" t="s">
        <v>1323</v>
      </c>
      <c r="I523" s="60"/>
      <c r="J523" s="62" t="s">
        <v>512</v>
      </c>
      <c r="K523" s="61"/>
      <c r="L523" s="58"/>
      <c r="M523" s="110" t="s">
        <v>1323</v>
      </c>
      <c r="N523" s="62"/>
      <c r="O523" s="62" t="s">
        <v>512</v>
      </c>
      <c r="P523" s="63">
        <v>5657.42</v>
      </c>
      <c r="Q523" s="64">
        <v>43818</v>
      </c>
      <c r="R523" s="64">
        <v>43818</v>
      </c>
      <c r="S523" s="63">
        <v>5657.42</v>
      </c>
      <c r="T523" s="75" t="s">
        <v>1438</v>
      </c>
      <c r="U523" s="75"/>
      <c r="V523" s="110"/>
      <c r="W523" s="95"/>
    </row>
    <row r="524" spans="1:23" s="29" customFormat="1" ht="27" customHeight="1">
      <c r="A524" s="53" t="s">
        <v>1247</v>
      </c>
      <c r="B524" s="87"/>
      <c r="C524" s="87"/>
      <c r="D524" s="55" t="s">
        <v>184</v>
      </c>
      <c r="E524" s="56" t="s">
        <v>24</v>
      </c>
      <c r="F524" s="57"/>
      <c r="G524" s="58"/>
      <c r="H524" s="110" t="s">
        <v>1322</v>
      </c>
      <c r="I524" s="60"/>
      <c r="J524" s="62" t="s">
        <v>185</v>
      </c>
      <c r="K524" s="61"/>
      <c r="L524" s="58"/>
      <c r="M524" s="110" t="s">
        <v>1322</v>
      </c>
      <c r="N524" s="62"/>
      <c r="O524" s="62" t="s">
        <v>185</v>
      </c>
      <c r="P524" s="63">
        <v>90</v>
      </c>
      <c r="Q524" s="64">
        <v>43818</v>
      </c>
      <c r="R524" s="64">
        <v>43818</v>
      </c>
      <c r="S524" s="63">
        <v>90</v>
      </c>
      <c r="T524" s="75" t="s">
        <v>1438</v>
      </c>
      <c r="U524" s="75"/>
      <c r="V524" s="99"/>
      <c r="W524" s="95"/>
    </row>
    <row r="525" spans="1:23" s="29" customFormat="1" ht="27" customHeight="1">
      <c r="A525" s="53" t="s">
        <v>1248</v>
      </c>
      <c r="B525" s="87"/>
      <c r="C525" s="87"/>
      <c r="D525" s="55" t="s">
        <v>127</v>
      </c>
      <c r="E525" s="56" t="s">
        <v>24</v>
      </c>
      <c r="F525" s="57"/>
      <c r="G525" s="58"/>
      <c r="H525" s="99" t="s">
        <v>1320</v>
      </c>
      <c r="I525" s="60"/>
      <c r="J525" s="62" t="s">
        <v>128</v>
      </c>
      <c r="K525" s="61"/>
      <c r="L525" s="58"/>
      <c r="M525" s="99" t="s">
        <v>1320</v>
      </c>
      <c r="N525" s="62"/>
      <c r="O525" s="62" t="s">
        <v>128</v>
      </c>
      <c r="P525" s="63">
        <v>410.25</v>
      </c>
      <c r="Q525" s="64">
        <v>43818</v>
      </c>
      <c r="R525" s="64">
        <v>43818</v>
      </c>
      <c r="S525" s="63">
        <v>410.25</v>
      </c>
      <c r="T525" s="75" t="s">
        <v>1438</v>
      </c>
      <c r="U525" s="75"/>
      <c r="V525" s="99"/>
      <c r="W525" s="95"/>
    </row>
    <row r="526" spans="1:23" s="29" customFormat="1" ht="27" customHeight="1">
      <c r="A526" s="53" t="s">
        <v>1249</v>
      </c>
      <c r="B526" s="87"/>
      <c r="C526" s="87"/>
      <c r="D526" s="55" t="s">
        <v>151</v>
      </c>
      <c r="E526" s="56" t="s">
        <v>24</v>
      </c>
      <c r="F526" s="57"/>
      <c r="G526" s="58"/>
      <c r="H526" s="99" t="s">
        <v>1321</v>
      </c>
      <c r="I526" s="60"/>
      <c r="J526" s="62" t="s">
        <v>1250</v>
      </c>
      <c r="K526" s="61"/>
      <c r="L526" s="58"/>
      <c r="M526" s="99" t="s">
        <v>1321</v>
      </c>
      <c r="N526" s="62"/>
      <c r="O526" s="62" t="s">
        <v>1250</v>
      </c>
      <c r="P526" s="63">
        <v>450</v>
      </c>
      <c r="Q526" s="64">
        <v>43818</v>
      </c>
      <c r="R526" s="64">
        <v>43818</v>
      </c>
      <c r="S526" s="63">
        <v>450</v>
      </c>
      <c r="T526" s="75" t="s">
        <v>1438</v>
      </c>
      <c r="U526" s="75"/>
      <c r="V526" s="99"/>
      <c r="W526" s="95"/>
    </row>
    <row r="527" spans="1:23" s="29" customFormat="1" ht="27" customHeight="1">
      <c r="A527" s="53" t="s">
        <v>1293</v>
      </c>
      <c r="B527" s="87"/>
      <c r="C527" s="87"/>
      <c r="D527" s="55" t="s">
        <v>97</v>
      </c>
      <c r="E527" s="56" t="s">
        <v>27</v>
      </c>
      <c r="F527" s="57"/>
      <c r="G527" s="58"/>
      <c r="H527" s="99">
        <v>8122660585</v>
      </c>
      <c r="I527" s="60"/>
      <c r="J527" s="62" t="s">
        <v>1294</v>
      </c>
      <c r="K527" s="61"/>
      <c r="L527" s="58"/>
      <c r="M527" s="99">
        <v>8122660585</v>
      </c>
      <c r="N527" s="62"/>
      <c r="O527" s="60" t="s">
        <v>107</v>
      </c>
      <c r="P527" s="63">
        <v>20250</v>
      </c>
      <c r="Q527" s="64">
        <v>43822</v>
      </c>
      <c r="R527" s="64"/>
      <c r="S527" s="63">
        <f>1180.17+3276.45+3393.09+7499.49+3274.32+5907.33</f>
        <v>24530.85</v>
      </c>
      <c r="T527" s="75"/>
      <c r="U527" s="75"/>
      <c r="V527" s="109"/>
      <c r="W527" s="95"/>
    </row>
    <row r="528" spans="1:23" s="29" customFormat="1" ht="27" customHeight="1">
      <c r="A528" s="53" t="s">
        <v>1251</v>
      </c>
      <c r="B528" s="87"/>
      <c r="C528" s="87"/>
      <c r="D528" s="55" t="s">
        <v>160</v>
      </c>
      <c r="E528" s="56" t="s">
        <v>24</v>
      </c>
      <c r="F528" s="57"/>
      <c r="G528" s="58"/>
      <c r="H528" s="99" t="s">
        <v>1320</v>
      </c>
      <c r="I528" s="60"/>
      <c r="J528" s="62" t="s">
        <v>128</v>
      </c>
      <c r="K528" s="61"/>
      <c r="L528" s="58"/>
      <c r="M528" s="99" t="s">
        <v>1320</v>
      </c>
      <c r="N528" s="62"/>
      <c r="O528" s="62" t="s">
        <v>128</v>
      </c>
      <c r="P528" s="63">
        <v>2411.17</v>
      </c>
      <c r="Q528" s="64">
        <v>43826</v>
      </c>
      <c r="R528" s="64">
        <v>43826</v>
      </c>
      <c r="S528" s="63">
        <v>2411.17</v>
      </c>
      <c r="T528" s="75" t="s">
        <v>1438</v>
      </c>
      <c r="U528" s="75"/>
      <c r="V528" s="110"/>
      <c r="W528" s="95"/>
    </row>
    <row r="529" spans="1:23" s="29" customFormat="1" ht="27" customHeight="1">
      <c r="A529" s="53" t="s">
        <v>1252</v>
      </c>
      <c r="B529" s="87"/>
      <c r="C529" s="87"/>
      <c r="D529" s="55" t="s">
        <v>151</v>
      </c>
      <c r="E529" s="56" t="s">
        <v>24</v>
      </c>
      <c r="F529" s="57"/>
      <c r="G529" s="58"/>
      <c r="H529" s="109" t="s">
        <v>1319</v>
      </c>
      <c r="I529" s="60"/>
      <c r="J529" s="62" t="s">
        <v>701</v>
      </c>
      <c r="K529" s="61"/>
      <c r="L529" s="58"/>
      <c r="M529" s="109" t="s">
        <v>1319</v>
      </c>
      <c r="N529" s="62"/>
      <c r="O529" s="62" t="s">
        <v>701</v>
      </c>
      <c r="P529" s="63">
        <v>225</v>
      </c>
      <c r="Q529" s="64">
        <v>43826</v>
      </c>
      <c r="R529" s="64">
        <v>43826</v>
      </c>
      <c r="S529" s="63">
        <v>225</v>
      </c>
      <c r="T529" s="75" t="s">
        <v>1438</v>
      </c>
      <c r="U529" s="75"/>
      <c r="V529" s="99"/>
      <c r="W529" s="95"/>
    </row>
    <row r="530" spans="1:23" s="29" customFormat="1" ht="27" customHeight="1">
      <c r="A530" s="53" t="s">
        <v>1253</v>
      </c>
      <c r="B530" s="87"/>
      <c r="C530" s="87"/>
      <c r="D530" s="55" t="s">
        <v>168</v>
      </c>
      <c r="E530" s="56" t="s">
        <v>24</v>
      </c>
      <c r="F530" s="57"/>
      <c r="G530" s="58"/>
      <c r="H530" s="59" t="s">
        <v>1427</v>
      </c>
      <c r="I530" s="60"/>
      <c r="J530" s="62" t="s">
        <v>169</v>
      </c>
      <c r="K530" s="61"/>
      <c r="L530" s="58"/>
      <c r="M530" s="59" t="s">
        <v>1427</v>
      </c>
      <c r="N530" s="62"/>
      <c r="O530" s="62" t="s">
        <v>169</v>
      </c>
      <c r="P530" s="63">
        <v>378.44</v>
      </c>
      <c r="Q530" s="64">
        <v>43826</v>
      </c>
      <c r="R530" s="64">
        <v>43826</v>
      </c>
      <c r="S530" s="63">
        <v>378.44</v>
      </c>
      <c r="T530" s="75" t="s">
        <v>1438</v>
      </c>
      <c r="U530" s="75"/>
      <c r="V530" s="133"/>
      <c r="W530" s="95"/>
    </row>
    <row r="531" spans="1:23" s="29" customFormat="1" ht="27" customHeight="1">
      <c r="A531" s="53" t="s">
        <v>1254</v>
      </c>
      <c r="B531" s="87"/>
      <c r="C531" s="87"/>
      <c r="D531" s="55" t="s">
        <v>1255</v>
      </c>
      <c r="E531" s="56" t="s">
        <v>24</v>
      </c>
      <c r="F531" s="57"/>
      <c r="G531" s="58"/>
      <c r="H531" s="99" t="s">
        <v>1318</v>
      </c>
      <c r="I531" s="60"/>
      <c r="J531" s="55" t="s">
        <v>403</v>
      </c>
      <c r="K531" s="61"/>
      <c r="L531" s="58"/>
      <c r="M531" s="99" t="s">
        <v>1318</v>
      </c>
      <c r="N531" s="62"/>
      <c r="O531" s="55" t="s">
        <v>403</v>
      </c>
      <c r="P531" s="63">
        <v>27236</v>
      </c>
      <c r="Q531" s="64">
        <v>43829</v>
      </c>
      <c r="R531" s="64">
        <v>43920</v>
      </c>
      <c r="S531" s="63">
        <f>5450+21786</f>
        <v>27236</v>
      </c>
      <c r="T531" s="75" t="s">
        <v>1438</v>
      </c>
      <c r="U531" s="75"/>
      <c r="V531" s="99"/>
      <c r="W531" s="95"/>
    </row>
    <row r="532" spans="1:23" s="29" customFormat="1" ht="27" customHeight="1">
      <c r="A532" s="53" t="s">
        <v>1256</v>
      </c>
      <c r="B532" s="87"/>
      <c r="C532" s="87"/>
      <c r="D532" s="55" t="s">
        <v>1257</v>
      </c>
      <c r="E532" s="56" t="s">
        <v>24</v>
      </c>
      <c r="F532" s="57"/>
      <c r="G532" s="58"/>
      <c r="H532" s="134">
        <v>1281780302</v>
      </c>
      <c r="I532" s="60"/>
      <c r="J532" s="62" t="s">
        <v>1258</v>
      </c>
      <c r="K532" s="61"/>
      <c r="L532" s="58"/>
      <c r="M532" s="134">
        <v>1281780302</v>
      </c>
      <c r="N532" s="62"/>
      <c r="O532" s="62" t="s">
        <v>1258</v>
      </c>
      <c r="P532" s="63">
        <v>30037.44</v>
      </c>
      <c r="Q532" s="64">
        <v>43829</v>
      </c>
      <c r="R532" s="64">
        <v>43921</v>
      </c>
      <c r="S532" s="63">
        <f>22051.44+7986</f>
        <v>30037.44</v>
      </c>
      <c r="T532" s="75" t="s">
        <v>1438</v>
      </c>
      <c r="U532" s="75"/>
      <c r="V532" s="99"/>
      <c r="W532" s="95"/>
    </row>
    <row r="533" spans="1:23" s="29" customFormat="1" ht="27" customHeight="1">
      <c r="A533" s="53" t="s">
        <v>1259</v>
      </c>
      <c r="B533" s="87"/>
      <c r="C533" s="87"/>
      <c r="D533" s="55" t="s">
        <v>84</v>
      </c>
      <c r="E533" s="56" t="s">
        <v>24</v>
      </c>
      <c r="F533" s="57"/>
      <c r="G533" s="58"/>
      <c r="H533" s="99" t="s">
        <v>1317</v>
      </c>
      <c r="I533" s="60"/>
      <c r="J533" s="62" t="s">
        <v>337</v>
      </c>
      <c r="K533" s="61"/>
      <c r="L533" s="58"/>
      <c r="M533" s="99" t="s">
        <v>1317</v>
      </c>
      <c r="N533" s="62"/>
      <c r="O533" s="62" t="s">
        <v>337</v>
      </c>
      <c r="P533" s="63">
        <v>524.7</v>
      </c>
      <c r="Q533" s="64">
        <v>43829</v>
      </c>
      <c r="R533" s="64">
        <v>43829</v>
      </c>
      <c r="S533" s="63">
        <v>524.7</v>
      </c>
      <c r="T533" s="75" t="s">
        <v>1438</v>
      </c>
      <c r="U533" s="75"/>
      <c r="V533" s="110"/>
      <c r="W533" s="95"/>
    </row>
    <row r="534" spans="1:23" s="29" customFormat="1" ht="27" customHeight="1">
      <c r="A534" s="53" t="s">
        <v>1260</v>
      </c>
      <c r="B534" s="87"/>
      <c r="C534" s="87"/>
      <c r="D534" s="55" t="s">
        <v>1261</v>
      </c>
      <c r="E534" s="56" t="s">
        <v>24</v>
      </c>
      <c r="F534" s="57"/>
      <c r="G534" s="58"/>
      <c r="H534" s="99" t="s">
        <v>1316</v>
      </c>
      <c r="I534" s="60"/>
      <c r="J534" s="120" t="s">
        <v>324</v>
      </c>
      <c r="K534" s="61"/>
      <c r="L534" s="58"/>
      <c r="M534" s="99" t="s">
        <v>1316</v>
      </c>
      <c r="N534" s="62"/>
      <c r="O534" s="120" t="s">
        <v>324</v>
      </c>
      <c r="P534" s="63">
        <v>650</v>
      </c>
      <c r="Q534" s="64">
        <v>43829</v>
      </c>
      <c r="R534" s="64">
        <v>43829</v>
      </c>
      <c r="S534" s="63">
        <v>650</v>
      </c>
      <c r="T534" s="75" t="s">
        <v>1438</v>
      </c>
      <c r="U534" s="75"/>
      <c r="V534" s="135"/>
      <c r="W534" s="95"/>
    </row>
    <row r="535" spans="1:23" s="29" customFormat="1" ht="27" customHeight="1">
      <c r="A535" s="53" t="s">
        <v>1281</v>
      </c>
      <c r="B535" s="87"/>
      <c r="C535" s="87"/>
      <c r="D535" s="55" t="s">
        <v>84</v>
      </c>
      <c r="E535" s="56" t="s">
        <v>24</v>
      </c>
      <c r="F535" s="57"/>
      <c r="G535" s="58"/>
      <c r="H535" s="99" t="s">
        <v>1331</v>
      </c>
      <c r="I535" s="60"/>
      <c r="J535" s="62" t="s">
        <v>104</v>
      </c>
      <c r="K535" s="61"/>
      <c r="L535" s="58"/>
      <c r="M535" s="99" t="s">
        <v>1331</v>
      </c>
      <c r="N535" s="62"/>
      <c r="O535" s="62" t="s">
        <v>104</v>
      </c>
      <c r="P535" s="63">
        <v>308.34</v>
      </c>
      <c r="Q535" s="64">
        <v>43829</v>
      </c>
      <c r="R535" s="64">
        <v>43829</v>
      </c>
      <c r="S535" s="63">
        <v>308.34</v>
      </c>
      <c r="T535" s="75" t="s">
        <v>1438</v>
      </c>
      <c r="U535" s="75"/>
      <c r="V535" s="99"/>
      <c r="W535" s="95"/>
    </row>
    <row r="536" spans="1:23" s="29" customFormat="1" ht="27" customHeight="1">
      <c r="A536" s="53" t="s">
        <v>1262</v>
      </c>
      <c r="B536" s="87"/>
      <c r="C536" s="87"/>
      <c r="D536" s="55" t="s">
        <v>1263</v>
      </c>
      <c r="E536" s="56" t="s">
        <v>24</v>
      </c>
      <c r="F536" s="57"/>
      <c r="G536" s="58"/>
      <c r="H536" s="110" t="s">
        <v>1315</v>
      </c>
      <c r="I536" s="60"/>
      <c r="J536" s="62" t="s">
        <v>1079</v>
      </c>
      <c r="K536" s="61"/>
      <c r="L536" s="58"/>
      <c r="M536" s="110" t="s">
        <v>1315</v>
      </c>
      <c r="N536" s="62"/>
      <c r="O536" s="62" t="s">
        <v>1079</v>
      </c>
      <c r="P536" s="63">
        <v>250</v>
      </c>
      <c r="Q536" s="64">
        <v>43829</v>
      </c>
      <c r="R536" s="64">
        <v>43829</v>
      </c>
      <c r="S536" s="63">
        <v>250</v>
      </c>
      <c r="T536" s="75" t="s">
        <v>1438</v>
      </c>
      <c r="U536" s="75"/>
      <c r="V536" s="109"/>
      <c r="W536" s="95"/>
    </row>
    <row r="537" spans="1:23" s="29" customFormat="1" ht="27" customHeight="1">
      <c r="A537" s="53" t="s">
        <v>1264</v>
      </c>
      <c r="B537" s="87"/>
      <c r="C537" s="87"/>
      <c r="D537" s="55" t="s">
        <v>1265</v>
      </c>
      <c r="E537" s="56" t="s">
        <v>24</v>
      </c>
      <c r="F537" s="57"/>
      <c r="G537" s="58"/>
      <c r="H537" s="54" t="s">
        <v>1301</v>
      </c>
      <c r="I537" s="60"/>
      <c r="J537" s="62" t="s">
        <v>1127</v>
      </c>
      <c r="K537" s="61"/>
      <c r="L537" s="58"/>
      <c r="M537" s="54" t="s">
        <v>1301</v>
      </c>
      <c r="N537" s="62"/>
      <c r="O537" s="62" t="s">
        <v>1127</v>
      </c>
      <c r="P537" s="63">
        <v>1810</v>
      </c>
      <c r="Q537" s="64">
        <v>43829</v>
      </c>
      <c r="R537" s="64">
        <v>43850</v>
      </c>
      <c r="S537" s="63">
        <v>1810</v>
      </c>
      <c r="T537" s="75" t="s">
        <v>1438</v>
      </c>
      <c r="U537" s="75"/>
      <c r="V537" s="107"/>
      <c r="W537" s="95"/>
    </row>
    <row r="538" spans="1:23" s="29" customFormat="1" ht="27" customHeight="1">
      <c r="A538" s="53" t="s">
        <v>1266</v>
      </c>
      <c r="B538" s="87"/>
      <c r="C538" s="87"/>
      <c r="D538" s="55" t="s">
        <v>82</v>
      </c>
      <c r="E538" s="56" t="s">
        <v>27</v>
      </c>
      <c r="F538" s="57"/>
      <c r="G538" s="58"/>
      <c r="H538" s="109" t="s">
        <v>1314</v>
      </c>
      <c r="I538" s="60"/>
      <c r="J538" s="62" t="s">
        <v>81</v>
      </c>
      <c r="K538" s="61"/>
      <c r="L538" s="58"/>
      <c r="M538" s="109" t="s">
        <v>1314</v>
      </c>
      <c r="N538" s="62"/>
      <c r="O538" s="62" t="s">
        <v>81</v>
      </c>
      <c r="P538" s="63">
        <v>6310.48</v>
      </c>
      <c r="Q538" s="64">
        <v>43829</v>
      </c>
      <c r="R538" s="64">
        <v>43837</v>
      </c>
      <c r="S538" s="63">
        <v>6310.48</v>
      </c>
      <c r="T538" s="75" t="s">
        <v>1438</v>
      </c>
      <c r="U538" s="75"/>
      <c r="V538" s="120"/>
      <c r="W538" s="95"/>
    </row>
    <row r="539" spans="1:23" s="29" customFormat="1" ht="27" customHeight="1">
      <c r="A539" s="53" t="s">
        <v>1267</v>
      </c>
      <c r="B539" s="87"/>
      <c r="C539" s="87"/>
      <c r="D539" s="55" t="s">
        <v>1268</v>
      </c>
      <c r="E539" s="56" t="s">
        <v>24</v>
      </c>
      <c r="F539" s="57"/>
      <c r="G539" s="58"/>
      <c r="H539" s="99" t="s">
        <v>1313</v>
      </c>
      <c r="I539" s="60"/>
      <c r="J539" s="62" t="s">
        <v>155</v>
      </c>
      <c r="K539" s="61"/>
      <c r="L539" s="58"/>
      <c r="M539" s="99" t="s">
        <v>1313</v>
      </c>
      <c r="N539" s="62"/>
      <c r="O539" s="62" t="s">
        <v>155</v>
      </c>
      <c r="P539" s="63">
        <v>5100</v>
      </c>
      <c r="Q539" s="64">
        <v>43829</v>
      </c>
      <c r="R539" s="64">
        <v>43860</v>
      </c>
      <c r="S539" s="63">
        <v>5100</v>
      </c>
      <c r="T539" s="75" t="s">
        <v>1438</v>
      </c>
      <c r="U539" s="75"/>
      <c r="V539" s="114"/>
      <c r="W539" s="95"/>
    </row>
    <row r="540" spans="1:23" s="29" customFormat="1" ht="27" customHeight="1">
      <c r="A540" s="53" t="s">
        <v>1269</v>
      </c>
      <c r="B540" s="87"/>
      <c r="C540" s="87"/>
      <c r="D540" s="55" t="s">
        <v>1270</v>
      </c>
      <c r="E540" s="56" t="s">
        <v>24</v>
      </c>
      <c r="F540" s="57"/>
      <c r="G540" s="58"/>
      <c r="H540" s="59" t="s">
        <v>1295</v>
      </c>
      <c r="I540" s="60"/>
      <c r="J540" s="62" t="s">
        <v>75</v>
      </c>
      <c r="K540" s="61"/>
      <c r="L540" s="58"/>
      <c r="M540" s="59" t="s">
        <v>1295</v>
      </c>
      <c r="N540" s="62"/>
      <c r="O540" s="62" t="s">
        <v>75</v>
      </c>
      <c r="P540" s="63">
        <v>1300</v>
      </c>
      <c r="Q540" s="64">
        <v>43829</v>
      </c>
      <c r="R540" s="64">
        <v>43845</v>
      </c>
      <c r="S540" s="63">
        <v>1300</v>
      </c>
      <c r="T540" s="75" t="s">
        <v>1438</v>
      </c>
      <c r="U540" s="75"/>
      <c r="V540" s="99"/>
      <c r="W540" s="95"/>
    </row>
    <row r="541" spans="1:23" s="29" customFormat="1" ht="27" customHeight="1">
      <c r="A541" s="53" t="s">
        <v>1271</v>
      </c>
      <c r="B541" s="87"/>
      <c r="C541" s="87"/>
      <c r="D541" s="55" t="s">
        <v>1272</v>
      </c>
      <c r="E541" s="56" t="s">
        <v>24</v>
      </c>
      <c r="F541" s="57"/>
      <c r="G541" s="58"/>
      <c r="H541" s="99" t="s">
        <v>1312</v>
      </c>
      <c r="I541" s="60"/>
      <c r="J541" s="62" t="s">
        <v>1273</v>
      </c>
      <c r="K541" s="61"/>
      <c r="L541" s="58"/>
      <c r="M541" s="99" t="s">
        <v>1312</v>
      </c>
      <c r="N541" s="62"/>
      <c r="O541" s="62" t="s">
        <v>1273</v>
      </c>
      <c r="P541" s="63">
        <v>8000</v>
      </c>
      <c r="Q541" s="64">
        <v>43829</v>
      </c>
      <c r="R541" s="64">
        <v>44192</v>
      </c>
      <c r="S541" s="63">
        <f>3333.3+1999.98+2666.64</f>
        <v>7999.92</v>
      </c>
      <c r="T541" s="75"/>
      <c r="U541" s="75"/>
      <c r="V541" s="136"/>
      <c r="W541" s="95"/>
    </row>
    <row r="542" spans="1:23" s="29" customFormat="1" ht="27" customHeight="1">
      <c r="A542" s="53" t="s">
        <v>1274</v>
      </c>
      <c r="B542" s="87"/>
      <c r="C542" s="87"/>
      <c r="D542" s="55" t="s">
        <v>1275</v>
      </c>
      <c r="E542" s="56" t="s">
        <v>24</v>
      </c>
      <c r="F542" s="57"/>
      <c r="G542" s="58"/>
      <c r="H542" s="137" t="s">
        <v>1311</v>
      </c>
      <c r="I542" s="60"/>
      <c r="J542" s="62" t="s">
        <v>1276</v>
      </c>
      <c r="K542" s="61"/>
      <c r="L542" s="58"/>
      <c r="M542" s="59" t="s">
        <v>1311</v>
      </c>
      <c r="N542" s="62"/>
      <c r="O542" s="62" t="s">
        <v>1276</v>
      </c>
      <c r="P542" s="63">
        <v>2840</v>
      </c>
      <c r="Q542" s="64">
        <v>43829</v>
      </c>
      <c r="R542" s="64">
        <v>43829</v>
      </c>
      <c r="S542" s="63">
        <v>2840</v>
      </c>
      <c r="T542" s="75" t="s">
        <v>1438</v>
      </c>
      <c r="U542" s="75"/>
      <c r="V542" s="119"/>
      <c r="W542" s="95"/>
    </row>
    <row r="543" spans="1:23" s="29" customFormat="1" ht="27" customHeight="1">
      <c r="A543" s="53" t="s">
        <v>1277</v>
      </c>
      <c r="B543" s="87"/>
      <c r="C543" s="87"/>
      <c r="D543" s="55" t="s">
        <v>197</v>
      </c>
      <c r="E543" s="56" t="s">
        <v>24</v>
      </c>
      <c r="F543" s="57"/>
      <c r="G543" s="58"/>
      <c r="H543" s="54" t="s">
        <v>1278</v>
      </c>
      <c r="I543" s="60"/>
      <c r="J543" s="60" t="s">
        <v>198</v>
      </c>
      <c r="K543" s="61"/>
      <c r="L543" s="58"/>
      <c r="M543" s="54" t="s">
        <v>1278</v>
      </c>
      <c r="N543" s="62"/>
      <c r="O543" s="60" t="s">
        <v>198</v>
      </c>
      <c r="P543" s="63">
        <v>27600</v>
      </c>
      <c r="Q543" s="64">
        <v>43830</v>
      </c>
      <c r="R543" s="64">
        <v>44196</v>
      </c>
      <c r="S543" s="63">
        <v>27600</v>
      </c>
      <c r="T543" s="75" t="s">
        <v>1438</v>
      </c>
      <c r="U543" s="75"/>
      <c r="V543" s="75"/>
      <c r="W543"/>
    </row>
    <row r="544" spans="1:23" s="29" customFormat="1" ht="27" customHeight="1">
      <c r="A544" s="53" t="s">
        <v>1279</v>
      </c>
      <c r="B544" s="87"/>
      <c r="C544" s="87"/>
      <c r="D544" s="55" t="s">
        <v>241</v>
      </c>
      <c r="E544" s="56" t="s">
        <v>24</v>
      </c>
      <c r="F544" s="57"/>
      <c r="G544" s="58"/>
      <c r="H544" s="110" t="s">
        <v>1310</v>
      </c>
      <c r="I544" s="60"/>
      <c r="J544" s="62" t="s">
        <v>1280</v>
      </c>
      <c r="K544" s="61"/>
      <c r="L544" s="58"/>
      <c r="M544" s="59" t="s">
        <v>1430</v>
      </c>
      <c r="N544" s="62"/>
      <c r="O544" s="62" t="s">
        <v>1280</v>
      </c>
      <c r="P544" s="63">
        <v>800</v>
      </c>
      <c r="Q544" s="64">
        <v>43830</v>
      </c>
      <c r="R544" s="64">
        <v>43860</v>
      </c>
      <c r="S544" s="63">
        <v>800</v>
      </c>
      <c r="T544" s="138" t="s">
        <v>1438</v>
      </c>
      <c r="U544" s="138"/>
      <c r="V544" s="75"/>
      <c r="W544"/>
    </row>
    <row r="545" spans="1:23" s="100" customFormat="1" ht="27" customHeight="1">
      <c r="A545" s="53"/>
      <c r="B545" s="87"/>
      <c r="C545" s="87"/>
      <c r="D545" s="55"/>
      <c r="E545" s="56"/>
      <c r="F545" s="57"/>
      <c r="G545" s="58"/>
      <c r="H545" s="60"/>
      <c r="I545" s="60"/>
      <c r="J545" s="60"/>
      <c r="K545" s="61"/>
      <c r="L545" s="58"/>
      <c r="M545" s="54"/>
      <c r="N545" s="62"/>
      <c r="O545" s="62"/>
      <c r="P545" s="63"/>
      <c r="Q545" s="64"/>
      <c r="R545" s="64"/>
      <c r="S545" s="91"/>
      <c r="T545" s="75"/>
      <c r="U545" s="75"/>
      <c r="V545" s="75"/>
      <c r="W545" s="92"/>
    </row>
    <row r="546" spans="1:23" s="29" customFormat="1" ht="27" customHeight="1">
      <c r="A546" s="53"/>
      <c r="B546" s="87"/>
      <c r="C546" s="87"/>
      <c r="D546" s="55"/>
      <c r="E546" s="56"/>
      <c r="F546" s="57"/>
      <c r="G546" s="58"/>
      <c r="H546" s="60"/>
      <c r="I546" s="60"/>
      <c r="J546" s="60"/>
      <c r="K546" s="61"/>
      <c r="L546" s="58"/>
      <c r="M546" s="54"/>
      <c r="N546" s="62"/>
      <c r="O546" s="62"/>
      <c r="P546" s="63"/>
      <c r="Q546" s="64"/>
      <c r="R546" s="64"/>
      <c r="S546" s="91"/>
      <c r="T546" s="75"/>
      <c r="U546" s="75"/>
      <c r="V546" s="75"/>
      <c r="W546"/>
    </row>
    <row r="547" spans="1:23" s="29" customFormat="1" ht="27" customHeight="1">
      <c r="A547" s="53"/>
      <c r="B547" s="87"/>
      <c r="C547" s="87"/>
      <c r="D547" s="55"/>
      <c r="E547" s="56"/>
      <c r="F547" s="57"/>
      <c r="G547" s="58"/>
      <c r="H547" s="60"/>
      <c r="I547" s="60"/>
      <c r="J547" s="60"/>
      <c r="K547" s="61"/>
      <c r="L547" s="58"/>
      <c r="M547" s="54"/>
      <c r="N547" s="62"/>
      <c r="O547" s="62"/>
      <c r="P547" s="63"/>
      <c r="Q547" s="64"/>
      <c r="R547" s="64"/>
      <c r="S547" s="91"/>
      <c r="T547" s="75"/>
      <c r="U547" s="75"/>
      <c r="V547" s="75"/>
      <c r="W547"/>
    </row>
    <row r="548" spans="1:23" s="29" customFormat="1" ht="27" customHeight="1">
      <c r="A548" s="53"/>
      <c r="B548" s="87"/>
      <c r="C548" s="87"/>
      <c r="D548" s="55"/>
      <c r="E548" s="56"/>
      <c r="F548" s="57"/>
      <c r="G548" s="58"/>
      <c r="H548" s="60"/>
      <c r="I548" s="60"/>
      <c r="J548" s="60"/>
      <c r="K548" s="61"/>
      <c r="L548" s="58"/>
      <c r="M548" s="54"/>
      <c r="N548" s="62"/>
      <c r="O548" s="62"/>
      <c r="P548" s="63"/>
      <c r="Q548" s="64"/>
      <c r="R548" s="64"/>
      <c r="S548" s="91"/>
      <c r="T548" s="75"/>
      <c r="U548" s="75"/>
      <c r="V548" s="75"/>
      <c r="W548"/>
    </row>
    <row r="549" spans="1:23" s="29" customFormat="1" ht="27" customHeight="1">
      <c r="A549" s="53"/>
      <c r="B549" s="87"/>
      <c r="C549" s="87"/>
      <c r="D549" s="55"/>
      <c r="E549" s="56"/>
      <c r="F549" s="57"/>
      <c r="G549" s="58"/>
      <c r="H549" s="60"/>
      <c r="I549" s="60"/>
      <c r="J549" s="60"/>
      <c r="K549" s="61"/>
      <c r="L549" s="58"/>
      <c r="M549" s="54"/>
      <c r="N549" s="62"/>
      <c r="O549" s="62"/>
      <c r="P549" s="63"/>
      <c r="Q549" s="90"/>
      <c r="R549" s="64"/>
      <c r="S549" s="91"/>
      <c r="T549" s="75"/>
      <c r="U549" s="75"/>
      <c r="V549" s="75"/>
      <c r="W549"/>
    </row>
    <row r="550" spans="1:23" s="29" customFormat="1" ht="27" customHeight="1">
      <c r="A550" s="53"/>
      <c r="B550" s="87"/>
      <c r="C550" s="87"/>
      <c r="D550" s="55"/>
      <c r="E550" s="56" t="s">
        <v>24</v>
      </c>
      <c r="F550" s="57"/>
      <c r="G550" s="58"/>
      <c r="H550" s="60"/>
      <c r="I550" s="60"/>
      <c r="J550" s="60"/>
      <c r="K550" s="61"/>
      <c r="L550" s="58"/>
      <c r="M550" s="54"/>
      <c r="N550" s="62"/>
      <c r="O550" s="62"/>
      <c r="P550" s="63"/>
      <c r="Q550" s="90"/>
      <c r="R550" s="64"/>
      <c r="S550" s="91"/>
      <c r="T550" s="75"/>
      <c r="U550" s="75"/>
      <c r="V550" s="75"/>
      <c r="W550"/>
    </row>
    <row r="551" spans="1:23" s="29" customFormat="1" ht="27" customHeight="1">
      <c r="A551" s="53"/>
      <c r="B551" s="87"/>
      <c r="C551" s="87"/>
      <c r="D551" s="55"/>
      <c r="E551" s="56" t="s">
        <v>24</v>
      </c>
      <c r="F551" s="57"/>
      <c r="G551" s="58"/>
      <c r="H551" s="60"/>
      <c r="I551" s="60"/>
      <c r="J551" s="60"/>
      <c r="K551" s="61"/>
      <c r="L551" s="58"/>
      <c r="M551" s="54"/>
      <c r="N551" s="62"/>
      <c r="O551" s="62"/>
      <c r="P551" s="63"/>
      <c r="Q551" s="90"/>
      <c r="R551" s="64"/>
      <c r="S551" s="91"/>
      <c r="T551" s="75"/>
      <c r="U551" s="75"/>
      <c r="V551" s="75"/>
      <c r="W551"/>
    </row>
    <row r="552" spans="1:23" s="29" customFormat="1" ht="27" customHeight="1">
      <c r="A552" s="53"/>
      <c r="B552" s="87"/>
      <c r="C552" s="87"/>
      <c r="D552" s="55"/>
      <c r="E552" s="56" t="s">
        <v>24</v>
      </c>
      <c r="F552" s="57"/>
      <c r="G552" s="58"/>
      <c r="H552" s="60"/>
      <c r="I552" s="60"/>
      <c r="J552" s="60"/>
      <c r="K552" s="61"/>
      <c r="L552" s="58"/>
      <c r="M552" s="54"/>
      <c r="N552" s="62"/>
      <c r="O552" s="62"/>
      <c r="P552" s="63"/>
      <c r="Q552" s="90"/>
      <c r="R552" s="64"/>
      <c r="S552" s="91"/>
      <c r="T552" s="75"/>
      <c r="U552" s="75"/>
      <c r="V552" s="75"/>
      <c r="W552"/>
    </row>
    <row r="553" spans="1:23" s="29" customFormat="1" ht="27" customHeight="1">
      <c r="A553" s="53"/>
      <c r="B553" s="87"/>
      <c r="C553" s="87"/>
      <c r="D553" s="55"/>
      <c r="E553" s="56" t="s">
        <v>24</v>
      </c>
      <c r="F553" s="57"/>
      <c r="G553" s="58"/>
      <c r="H553" s="60"/>
      <c r="I553" s="60"/>
      <c r="J553" s="60"/>
      <c r="K553" s="61"/>
      <c r="L553" s="58"/>
      <c r="M553" s="54"/>
      <c r="N553" s="62"/>
      <c r="O553" s="62"/>
      <c r="P553" s="63"/>
      <c r="Q553" s="90"/>
      <c r="R553" s="64"/>
      <c r="S553" s="91"/>
      <c r="T553" s="75"/>
      <c r="U553" s="75"/>
      <c r="V553" s="75"/>
      <c r="W553"/>
    </row>
    <row r="554" spans="1:23" s="29" customFormat="1" ht="27" customHeight="1">
      <c r="A554" s="53"/>
      <c r="B554" s="87"/>
      <c r="C554" s="87"/>
      <c r="D554" s="55"/>
      <c r="E554" s="56" t="s">
        <v>24</v>
      </c>
      <c r="F554" s="57"/>
      <c r="G554" s="58"/>
      <c r="H554" s="60"/>
      <c r="I554" s="60"/>
      <c r="J554" s="60"/>
      <c r="K554" s="61"/>
      <c r="L554" s="58"/>
      <c r="M554" s="54"/>
      <c r="N554" s="62"/>
      <c r="O554" s="62"/>
      <c r="P554" s="63"/>
      <c r="Q554" s="90"/>
      <c r="R554" s="64"/>
      <c r="S554" s="91"/>
      <c r="T554" s="75"/>
      <c r="U554" s="75"/>
      <c r="V554" s="75"/>
      <c r="W554"/>
    </row>
    <row r="555" spans="1:23" s="29" customFormat="1" ht="27" customHeight="1">
      <c r="A555" s="53"/>
      <c r="B555" s="87"/>
      <c r="C555" s="87"/>
      <c r="D555" s="55"/>
      <c r="E555" s="56" t="s">
        <v>24</v>
      </c>
      <c r="F555" s="57"/>
      <c r="G555" s="58"/>
      <c r="H555" s="60"/>
      <c r="I555" s="60"/>
      <c r="J555" s="60"/>
      <c r="K555" s="61"/>
      <c r="L555" s="58"/>
      <c r="M555" s="54"/>
      <c r="N555" s="62"/>
      <c r="O555" s="62"/>
      <c r="P555" s="63"/>
      <c r="Q555" s="90"/>
      <c r="R555" s="64"/>
      <c r="S555" s="91"/>
      <c r="T555" s="75"/>
      <c r="U555" s="75"/>
      <c r="V555" s="75"/>
      <c r="W555"/>
    </row>
    <row r="556" spans="1:23" s="29" customFormat="1" ht="27" customHeight="1">
      <c r="A556" s="53"/>
      <c r="B556" s="87"/>
      <c r="C556" s="87"/>
      <c r="D556" s="55"/>
      <c r="E556" s="56" t="s">
        <v>24</v>
      </c>
      <c r="F556" s="57"/>
      <c r="G556" s="58"/>
      <c r="H556" s="60"/>
      <c r="I556" s="60"/>
      <c r="J556" s="60"/>
      <c r="K556" s="61"/>
      <c r="L556" s="58"/>
      <c r="M556" s="54"/>
      <c r="N556" s="62"/>
      <c r="O556" s="62"/>
      <c r="P556" s="63"/>
      <c r="Q556" s="90"/>
      <c r="R556" s="64"/>
      <c r="S556" s="91"/>
      <c r="T556" s="75"/>
      <c r="U556" s="75"/>
      <c r="V556" s="75"/>
      <c r="W556"/>
    </row>
    <row r="557" spans="1:23" s="29" customFormat="1" ht="27" customHeight="1">
      <c r="A557" s="53"/>
      <c r="B557" s="87"/>
      <c r="C557" s="87"/>
      <c r="D557" s="55"/>
      <c r="E557" s="56" t="s">
        <v>24</v>
      </c>
      <c r="F557" s="57"/>
      <c r="G557" s="58"/>
      <c r="H557" s="60"/>
      <c r="I557" s="60"/>
      <c r="J557" s="60"/>
      <c r="K557" s="61"/>
      <c r="L557" s="58"/>
      <c r="M557" s="54"/>
      <c r="N557" s="62"/>
      <c r="O557" s="62"/>
      <c r="P557" s="63"/>
      <c r="Q557" s="90"/>
      <c r="R557" s="64"/>
      <c r="S557" s="91"/>
      <c r="T557" s="75"/>
      <c r="U557" s="75"/>
      <c r="V557" s="75"/>
      <c r="W557"/>
    </row>
    <row r="558" spans="1:23" s="29" customFormat="1" ht="27" customHeight="1">
      <c r="A558" s="53"/>
      <c r="B558" s="87"/>
      <c r="C558" s="87"/>
      <c r="D558" s="55"/>
      <c r="E558" s="56" t="s">
        <v>24</v>
      </c>
      <c r="F558" s="57"/>
      <c r="G558" s="58"/>
      <c r="H558" s="60"/>
      <c r="I558" s="60"/>
      <c r="J558" s="60"/>
      <c r="K558" s="61"/>
      <c r="L558" s="58"/>
      <c r="M558" s="54"/>
      <c r="N558" s="62"/>
      <c r="O558" s="62"/>
      <c r="P558" s="63"/>
      <c r="Q558" s="90"/>
      <c r="R558" s="64"/>
      <c r="S558" s="91"/>
      <c r="T558" s="75"/>
      <c r="U558" s="75"/>
      <c r="V558" s="75"/>
      <c r="W558"/>
    </row>
    <row r="559" spans="1:23" s="29" customFormat="1" ht="27" customHeight="1">
      <c r="A559" s="48"/>
      <c r="B559" s="16"/>
      <c r="C559" s="16"/>
      <c r="D559" s="18"/>
      <c r="E559" s="28"/>
      <c r="F559" s="39"/>
      <c r="G559" s="40"/>
      <c r="H559" s="15"/>
      <c r="I559" s="15"/>
      <c r="J559" s="15"/>
      <c r="K559" s="6"/>
      <c r="L559" s="40"/>
      <c r="M559" s="25"/>
      <c r="N559" s="5"/>
      <c r="O559" s="5"/>
      <c r="P559" s="63"/>
      <c r="Q559" s="9"/>
      <c r="R559" s="26"/>
      <c r="S559" s="46"/>
      <c r="T559"/>
      <c r="U559"/>
      <c r="V559"/>
      <c r="W559"/>
    </row>
    <row r="560" spans="1:23" s="29" customFormat="1" ht="27" customHeight="1">
      <c r="A560" s="48"/>
      <c r="B560" s="16"/>
      <c r="C560" s="16"/>
      <c r="D560" s="18"/>
      <c r="E560" s="28"/>
      <c r="F560" s="39"/>
      <c r="G560" s="40"/>
      <c r="H560" s="15"/>
      <c r="I560" s="15"/>
      <c r="J560" s="15"/>
      <c r="K560" s="6"/>
      <c r="L560" s="40"/>
      <c r="M560" s="25"/>
      <c r="N560" s="5"/>
      <c r="O560" s="5"/>
      <c r="P560" s="63"/>
      <c r="Q560" s="9"/>
      <c r="R560" s="26"/>
      <c r="S560" s="46"/>
      <c r="T560"/>
      <c r="U560"/>
      <c r="V560"/>
      <c r="W560"/>
    </row>
    <row r="561" spans="1:23" s="29" customFormat="1" ht="27" customHeight="1">
      <c r="A561" s="48"/>
      <c r="B561" s="16"/>
      <c r="C561" s="16"/>
      <c r="D561" s="18"/>
      <c r="E561" s="28"/>
      <c r="F561" s="39"/>
      <c r="G561" s="40"/>
      <c r="H561" s="15"/>
      <c r="I561" s="15"/>
      <c r="J561" s="15"/>
      <c r="K561" s="6"/>
      <c r="L561" s="40"/>
      <c r="M561" s="25"/>
      <c r="N561" s="5"/>
      <c r="O561" s="5"/>
      <c r="P561" s="63"/>
      <c r="Q561" s="9"/>
      <c r="R561" s="26"/>
      <c r="S561" s="46"/>
      <c r="T561"/>
      <c r="U561"/>
      <c r="V561"/>
      <c r="W561"/>
    </row>
    <row r="562" spans="1:23" s="29" customFormat="1" ht="27" customHeight="1">
      <c r="A562" s="48"/>
      <c r="B562" s="16"/>
      <c r="C562" s="16"/>
      <c r="D562" s="18"/>
      <c r="E562" s="28"/>
      <c r="F562" s="39"/>
      <c r="G562" s="40"/>
      <c r="H562" s="15"/>
      <c r="I562" s="15"/>
      <c r="J562" s="15"/>
      <c r="K562" s="6"/>
      <c r="L562" s="40"/>
      <c r="M562" s="25"/>
      <c r="N562" s="5"/>
      <c r="O562" s="5"/>
      <c r="P562" s="63"/>
      <c r="Q562" s="9"/>
      <c r="R562" s="26"/>
      <c r="S562" s="46"/>
      <c r="T562"/>
      <c r="U562"/>
      <c r="V562"/>
      <c r="W562"/>
    </row>
    <row r="563" spans="1:23" s="29" customFormat="1" ht="27" customHeight="1">
      <c r="A563" s="48"/>
      <c r="B563" s="16"/>
      <c r="C563" s="16"/>
      <c r="D563" s="18"/>
      <c r="E563" s="28"/>
      <c r="F563" s="39"/>
      <c r="G563" s="40"/>
      <c r="H563" s="15"/>
      <c r="I563" s="15"/>
      <c r="J563" s="15"/>
      <c r="K563" s="6"/>
      <c r="L563" s="40"/>
      <c r="M563" s="25"/>
      <c r="N563" s="5"/>
      <c r="O563" s="5"/>
      <c r="P563" s="63"/>
      <c r="Q563" s="9"/>
      <c r="R563" s="26"/>
      <c r="S563" s="46"/>
      <c r="T563"/>
      <c r="U563"/>
      <c r="V563"/>
      <c r="W563"/>
    </row>
    <row r="564" spans="1:23" s="29" customFormat="1" ht="27" customHeight="1">
      <c r="A564" s="48"/>
      <c r="B564" s="16"/>
      <c r="C564" s="16"/>
      <c r="D564" s="18"/>
      <c r="E564" s="28"/>
      <c r="F564" s="39"/>
      <c r="G564" s="40"/>
      <c r="H564" s="15"/>
      <c r="I564" s="15"/>
      <c r="J564" s="15"/>
      <c r="K564" s="6"/>
      <c r="L564" s="40"/>
      <c r="M564" s="25"/>
      <c r="N564" s="5"/>
      <c r="O564" s="5"/>
      <c r="P564" s="63"/>
      <c r="Q564" s="9"/>
      <c r="R564" s="26"/>
      <c r="S564" s="46"/>
      <c r="T564"/>
      <c r="U564"/>
      <c r="V564"/>
      <c r="W564"/>
    </row>
    <row r="565" spans="1:23" s="29" customFormat="1" ht="27" customHeight="1">
      <c r="A565" s="48"/>
      <c r="B565" s="16"/>
      <c r="C565" s="16"/>
      <c r="D565" s="18"/>
      <c r="E565" s="28"/>
      <c r="F565" s="39"/>
      <c r="G565" s="40"/>
      <c r="H565" s="15"/>
      <c r="I565" s="15"/>
      <c r="J565" s="15"/>
      <c r="K565" s="6"/>
      <c r="L565" s="40"/>
      <c r="M565" s="25"/>
      <c r="N565" s="5"/>
      <c r="O565" s="5"/>
      <c r="P565" s="63"/>
      <c r="Q565" s="9"/>
      <c r="R565" s="26"/>
      <c r="S565" s="46"/>
      <c r="T565"/>
      <c r="U565"/>
      <c r="V565"/>
      <c r="W565"/>
    </row>
    <row r="566" spans="1:23" s="29" customFormat="1" ht="27" customHeight="1">
      <c r="A566" s="48"/>
      <c r="B566" s="16"/>
      <c r="C566" s="16"/>
      <c r="D566" s="18"/>
      <c r="E566" s="28"/>
      <c r="F566" s="39"/>
      <c r="G566" s="40"/>
      <c r="H566" s="15"/>
      <c r="I566" s="15"/>
      <c r="J566" s="15"/>
      <c r="K566" s="6"/>
      <c r="L566" s="40"/>
      <c r="M566" s="25"/>
      <c r="N566" s="5"/>
      <c r="O566" s="5"/>
      <c r="P566" s="63"/>
      <c r="Q566" s="9"/>
      <c r="R566" s="26"/>
      <c r="S566" s="46"/>
      <c r="T566"/>
      <c r="U566"/>
      <c r="V566"/>
      <c r="W566"/>
    </row>
    <row r="567" spans="1:23" s="29" customFormat="1" ht="27" customHeight="1">
      <c r="A567" s="48"/>
      <c r="B567" s="16"/>
      <c r="C567" s="16"/>
      <c r="D567" s="18"/>
      <c r="E567" s="28"/>
      <c r="F567" s="39"/>
      <c r="G567" s="40"/>
      <c r="H567" s="15"/>
      <c r="I567" s="15"/>
      <c r="J567" s="15"/>
      <c r="K567" s="6"/>
      <c r="L567" s="40"/>
      <c r="M567" s="25"/>
      <c r="N567" s="5"/>
      <c r="O567" s="5"/>
      <c r="P567" s="63"/>
      <c r="Q567" s="9"/>
      <c r="R567" s="26"/>
      <c r="S567" s="46"/>
      <c r="T567"/>
      <c r="U567"/>
      <c r="V567"/>
      <c r="W567"/>
    </row>
    <row r="568" spans="1:23" s="29" customFormat="1" ht="27" customHeight="1">
      <c r="A568" s="48"/>
      <c r="B568" s="16"/>
      <c r="C568" s="16"/>
      <c r="D568" s="18"/>
      <c r="E568" s="28"/>
      <c r="F568" s="39"/>
      <c r="G568" s="40"/>
      <c r="H568" s="15"/>
      <c r="I568" s="15"/>
      <c r="J568" s="15"/>
      <c r="K568" s="6"/>
      <c r="L568" s="40"/>
      <c r="M568" s="25"/>
      <c r="N568" s="5"/>
      <c r="O568" s="5"/>
      <c r="P568" s="63"/>
      <c r="Q568" s="9"/>
      <c r="R568" s="26"/>
      <c r="S568" s="46"/>
      <c r="T568"/>
      <c r="U568"/>
      <c r="V568"/>
      <c r="W568"/>
    </row>
    <row r="569" spans="1:23" s="29" customFormat="1" ht="27" customHeight="1">
      <c r="A569" s="48"/>
      <c r="B569" s="16"/>
      <c r="C569" s="16"/>
      <c r="D569" s="18"/>
      <c r="E569" s="28"/>
      <c r="F569" s="39"/>
      <c r="G569" s="40"/>
      <c r="H569" s="15"/>
      <c r="I569" s="15"/>
      <c r="J569" s="15"/>
      <c r="K569" s="6"/>
      <c r="L569" s="40"/>
      <c r="M569" s="25"/>
      <c r="N569" s="5"/>
      <c r="O569" s="5"/>
      <c r="P569" s="63"/>
      <c r="Q569" s="9"/>
      <c r="R569" s="26"/>
      <c r="S569" s="46"/>
      <c r="T569"/>
      <c r="U569"/>
      <c r="V569"/>
      <c r="W569"/>
    </row>
    <row r="570" spans="1:23" s="29" customFormat="1" ht="27" customHeight="1">
      <c r="A570" s="48"/>
      <c r="B570" s="16"/>
      <c r="C570" s="16"/>
      <c r="D570" s="18"/>
      <c r="E570" s="28"/>
      <c r="F570" s="39"/>
      <c r="G570" s="40"/>
      <c r="H570" s="15"/>
      <c r="I570" s="15"/>
      <c r="J570" s="15"/>
      <c r="K570" s="6"/>
      <c r="L570" s="40"/>
      <c r="M570" s="25"/>
      <c r="N570" s="5"/>
      <c r="O570" s="5"/>
      <c r="P570" s="63"/>
      <c r="Q570" s="9"/>
      <c r="R570" s="26"/>
      <c r="S570" s="46"/>
      <c r="T570"/>
      <c r="U570"/>
      <c r="V570"/>
      <c r="W570"/>
    </row>
    <row r="571" spans="1:23" s="29" customFormat="1" ht="27" customHeight="1">
      <c r="A571" s="48"/>
      <c r="B571" s="16"/>
      <c r="C571" s="16"/>
      <c r="D571" s="18"/>
      <c r="E571" s="28"/>
      <c r="F571" s="39"/>
      <c r="G571" s="40"/>
      <c r="H571" s="15"/>
      <c r="I571" s="15"/>
      <c r="J571" s="15"/>
      <c r="K571" s="6"/>
      <c r="L571" s="40"/>
      <c r="M571" s="25"/>
      <c r="N571" s="5"/>
      <c r="O571" s="5"/>
      <c r="P571" s="63"/>
      <c r="Q571" s="9"/>
      <c r="R571" s="26"/>
      <c r="S571" s="46"/>
      <c r="T571"/>
      <c r="U571"/>
      <c r="V571"/>
      <c r="W571"/>
    </row>
    <row r="572" spans="1:23" s="29" customFormat="1" ht="27" customHeight="1">
      <c r="A572" s="48"/>
      <c r="B572" s="16"/>
      <c r="C572" s="16"/>
      <c r="D572" s="18"/>
      <c r="E572" s="28"/>
      <c r="F572" s="39"/>
      <c r="G572" s="40"/>
      <c r="H572" s="15"/>
      <c r="I572" s="15"/>
      <c r="J572" s="15"/>
      <c r="K572" s="6"/>
      <c r="L572" s="40"/>
      <c r="M572" s="25"/>
      <c r="N572" s="5"/>
      <c r="O572" s="5"/>
      <c r="P572" s="63"/>
      <c r="Q572" s="9"/>
      <c r="R572" s="26"/>
      <c r="S572" s="46"/>
      <c r="T572"/>
      <c r="U572"/>
      <c r="V572"/>
      <c r="W572"/>
    </row>
    <row r="573" spans="1:23" s="29" customFormat="1" ht="27" customHeight="1">
      <c r="A573" s="48"/>
      <c r="B573" s="16"/>
      <c r="C573" s="16"/>
      <c r="D573" s="18"/>
      <c r="E573" s="28"/>
      <c r="F573" s="39"/>
      <c r="G573" s="40"/>
      <c r="H573" s="15"/>
      <c r="I573" s="15"/>
      <c r="J573" s="15"/>
      <c r="K573" s="6"/>
      <c r="L573" s="40"/>
      <c r="M573" s="25"/>
      <c r="N573" s="5"/>
      <c r="O573" s="5"/>
      <c r="P573" s="63"/>
      <c r="Q573" s="9"/>
      <c r="R573" s="26"/>
      <c r="S573" s="46"/>
      <c r="T573"/>
      <c r="U573"/>
      <c r="V573"/>
      <c r="W573"/>
    </row>
    <row r="574" spans="1:23" s="29" customFormat="1" ht="27" customHeight="1">
      <c r="A574" s="48"/>
      <c r="B574" s="16"/>
      <c r="C574" s="16"/>
      <c r="D574" s="18"/>
      <c r="E574" s="28"/>
      <c r="F574" s="39"/>
      <c r="G574" s="40"/>
      <c r="H574" s="15"/>
      <c r="I574" s="15"/>
      <c r="J574" s="15"/>
      <c r="K574" s="6"/>
      <c r="L574" s="40"/>
      <c r="M574" s="25"/>
      <c r="N574" s="5"/>
      <c r="O574" s="5"/>
      <c r="P574" s="63"/>
      <c r="Q574" s="9"/>
      <c r="R574" s="26"/>
      <c r="S574" s="46"/>
      <c r="T574"/>
      <c r="U574"/>
      <c r="V574"/>
      <c r="W574"/>
    </row>
    <row r="575" spans="1:23" s="29" customFormat="1" ht="27" customHeight="1">
      <c r="A575" s="48"/>
      <c r="B575" s="16"/>
      <c r="C575" s="16"/>
      <c r="D575" s="18"/>
      <c r="E575" s="28"/>
      <c r="F575" s="39"/>
      <c r="G575" s="40"/>
      <c r="H575" s="15"/>
      <c r="I575" s="15"/>
      <c r="J575" s="15"/>
      <c r="K575" s="6"/>
      <c r="L575" s="40"/>
      <c r="M575" s="25"/>
      <c r="N575" s="5"/>
      <c r="O575" s="5"/>
      <c r="P575" s="63"/>
      <c r="Q575" s="9"/>
      <c r="R575" s="26"/>
      <c r="S575" s="46"/>
      <c r="T575"/>
      <c r="U575"/>
      <c r="V575"/>
      <c r="W575"/>
    </row>
    <row r="576" spans="1:23" s="29" customFormat="1" ht="27" customHeight="1">
      <c r="A576" s="48"/>
      <c r="B576" s="16"/>
      <c r="C576" s="16"/>
      <c r="D576" s="18"/>
      <c r="E576" s="28"/>
      <c r="F576" s="39"/>
      <c r="G576" s="40"/>
      <c r="H576" s="15"/>
      <c r="I576" s="15"/>
      <c r="J576" s="15"/>
      <c r="K576" s="6"/>
      <c r="L576" s="40"/>
      <c r="M576" s="25"/>
      <c r="N576" s="5"/>
      <c r="O576" s="5"/>
      <c r="P576" s="63"/>
      <c r="Q576" s="9"/>
      <c r="R576" s="26"/>
      <c r="S576" s="46"/>
      <c r="T576"/>
      <c r="U576"/>
      <c r="V576"/>
      <c r="W576"/>
    </row>
    <row r="577" spans="1:23" s="29" customFormat="1" ht="27" customHeight="1">
      <c r="A577" s="48"/>
      <c r="B577" s="16"/>
      <c r="C577" s="16"/>
      <c r="D577" s="18"/>
      <c r="E577" s="28"/>
      <c r="F577" s="39"/>
      <c r="G577" s="40"/>
      <c r="H577" s="15"/>
      <c r="I577" s="15"/>
      <c r="J577" s="15"/>
      <c r="K577" s="6"/>
      <c r="L577" s="40"/>
      <c r="M577" s="25"/>
      <c r="N577" s="5"/>
      <c r="O577" s="5"/>
      <c r="P577" s="63"/>
      <c r="Q577" s="9"/>
      <c r="R577" s="26"/>
      <c r="S577" s="46"/>
      <c r="T577"/>
      <c r="U577"/>
      <c r="V577"/>
      <c r="W577"/>
    </row>
    <row r="578" spans="1:23" s="29" customFormat="1" ht="27" customHeight="1">
      <c r="A578" s="48"/>
      <c r="B578" s="16"/>
      <c r="C578" s="16"/>
      <c r="D578" s="18"/>
      <c r="E578" s="28"/>
      <c r="F578" s="39"/>
      <c r="G578" s="40"/>
      <c r="H578" s="15"/>
      <c r="I578" s="15"/>
      <c r="J578" s="15"/>
      <c r="K578" s="6"/>
      <c r="L578" s="40"/>
      <c r="M578" s="25"/>
      <c r="N578" s="5"/>
      <c r="O578" s="5"/>
      <c r="P578" s="63"/>
      <c r="Q578" s="9"/>
      <c r="R578" s="26"/>
      <c r="S578" s="46"/>
      <c r="T578"/>
      <c r="U578"/>
      <c r="V578"/>
      <c r="W578"/>
    </row>
    <row r="579" spans="1:23" s="29" customFormat="1" ht="27" customHeight="1">
      <c r="A579" s="48"/>
      <c r="B579" s="16"/>
      <c r="C579" s="16"/>
      <c r="D579" s="18"/>
      <c r="E579" s="28"/>
      <c r="F579" s="39"/>
      <c r="G579" s="40"/>
      <c r="H579" s="15"/>
      <c r="I579" s="15"/>
      <c r="J579" s="15"/>
      <c r="K579" s="6"/>
      <c r="L579" s="40"/>
      <c r="M579" s="25"/>
      <c r="N579" s="5"/>
      <c r="O579" s="5"/>
      <c r="P579" s="63"/>
      <c r="Q579" s="9"/>
      <c r="R579" s="26"/>
      <c r="S579" s="46"/>
      <c r="T579"/>
      <c r="U579"/>
      <c r="V579"/>
      <c r="W579"/>
    </row>
    <row r="580" spans="1:23" s="29" customFormat="1" ht="27" customHeight="1">
      <c r="A580" s="48"/>
      <c r="B580" s="16"/>
      <c r="C580" s="16"/>
      <c r="D580" s="18"/>
      <c r="E580" s="28"/>
      <c r="F580" s="39"/>
      <c r="G580" s="40"/>
      <c r="H580" s="15"/>
      <c r="I580" s="15"/>
      <c r="J580" s="15"/>
      <c r="K580" s="6"/>
      <c r="L580" s="40"/>
      <c r="M580" s="25"/>
      <c r="N580" s="5"/>
      <c r="O580" s="5"/>
      <c r="P580" s="63"/>
      <c r="Q580" s="9"/>
      <c r="R580" s="26"/>
      <c r="S580" s="46"/>
      <c r="T580"/>
      <c r="U580"/>
      <c r="V580"/>
      <c r="W580"/>
    </row>
    <row r="581" spans="1:23" s="29" customFormat="1" ht="27" customHeight="1">
      <c r="A581" s="48"/>
      <c r="B581" s="16"/>
      <c r="C581" s="16"/>
      <c r="D581" s="18"/>
      <c r="E581" s="28"/>
      <c r="F581" s="39"/>
      <c r="G581" s="40"/>
      <c r="H581" s="15"/>
      <c r="I581" s="15"/>
      <c r="J581" s="15"/>
      <c r="K581" s="6"/>
      <c r="L581" s="40"/>
      <c r="M581" s="25"/>
      <c r="N581" s="5"/>
      <c r="O581" s="5"/>
      <c r="P581" s="63"/>
      <c r="Q581" s="9"/>
      <c r="R581" s="26"/>
      <c r="S581" s="46"/>
      <c r="T581"/>
      <c r="U581"/>
      <c r="V581"/>
      <c r="W581"/>
    </row>
    <row r="582" spans="1:23" s="29" customFormat="1" ht="27" customHeight="1">
      <c r="A582" s="48"/>
      <c r="B582" s="16"/>
      <c r="C582" s="16"/>
      <c r="D582" s="18"/>
      <c r="E582" s="28"/>
      <c r="F582" s="39"/>
      <c r="G582" s="40"/>
      <c r="H582" s="15"/>
      <c r="I582" s="15"/>
      <c r="J582" s="15"/>
      <c r="K582" s="6"/>
      <c r="L582" s="40"/>
      <c r="M582" s="25"/>
      <c r="N582" s="5"/>
      <c r="O582" s="5"/>
      <c r="P582" s="63"/>
      <c r="Q582" s="9"/>
      <c r="R582" s="26"/>
      <c r="S582" s="46"/>
      <c r="T582"/>
      <c r="U582"/>
      <c r="V582"/>
      <c r="W582"/>
    </row>
    <row r="583" spans="1:23" s="29" customFormat="1" ht="27" customHeight="1">
      <c r="A583" s="48"/>
      <c r="B583" s="16"/>
      <c r="C583" s="16"/>
      <c r="D583" s="18"/>
      <c r="E583" s="28"/>
      <c r="F583" s="39"/>
      <c r="G583" s="40"/>
      <c r="H583" s="15"/>
      <c r="I583" s="15"/>
      <c r="J583" s="15"/>
      <c r="K583" s="6"/>
      <c r="L583" s="40"/>
      <c r="M583" s="25"/>
      <c r="N583" s="5"/>
      <c r="O583" s="5"/>
      <c r="P583" s="63"/>
      <c r="Q583" s="9"/>
      <c r="R583" s="26"/>
      <c r="S583" s="46"/>
      <c r="T583"/>
      <c r="U583"/>
      <c r="V583"/>
      <c r="W583"/>
    </row>
    <row r="584" spans="1:23" s="29" customFormat="1" ht="27" customHeight="1">
      <c r="A584" s="48"/>
      <c r="B584" s="16"/>
      <c r="C584" s="16"/>
      <c r="D584" s="18"/>
      <c r="E584" s="28"/>
      <c r="F584" s="39"/>
      <c r="G584" s="40"/>
      <c r="H584" s="15"/>
      <c r="I584" s="15"/>
      <c r="J584" s="15"/>
      <c r="K584" s="6"/>
      <c r="L584" s="40"/>
      <c r="M584" s="25"/>
      <c r="N584" s="5"/>
      <c r="O584" s="5"/>
      <c r="P584" s="63"/>
      <c r="Q584" s="9"/>
      <c r="R584" s="26"/>
      <c r="S584" s="46"/>
      <c r="T584"/>
      <c r="U584"/>
      <c r="V584"/>
      <c r="W584"/>
    </row>
    <row r="585" spans="1:23" s="29" customFormat="1" ht="27" customHeight="1">
      <c r="A585" s="48"/>
      <c r="B585" s="16"/>
      <c r="C585" s="16"/>
      <c r="D585" s="18"/>
      <c r="E585" s="28"/>
      <c r="F585" s="39"/>
      <c r="G585" s="40"/>
      <c r="H585" s="15"/>
      <c r="I585" s="15"/>
      <c r="J585" s="15"/>
      <c r="K585" s="6"/>
      <c r="L585" s="40"/>
      <c r="M585" s="25"/>
      <c r="N585" s="5"/>
      <c r="O585" s="5"/>
      <c r="P585" s="63"/>
      <c r="Q585" s="9"/>
      <c r="R585" s="26"/>
      <c r="S585" s="46"/>
      <c r="T585"/>
      <c r="U585"/>
      <c r="V585"/>
      <c r="W585"/>
    </row>
    <row r="586" spans="1:23" s="29" customFormat="1" ht="27" customHeight="1">
      <c r="A586" s="48"/>
      <c r="B586" s="16"/>
      <c r="C586" s="16"/>
      <c r="D586" s="18"/>
      <c r="E586" s="28"/>
      <c r="F586" s="39"/>
      <c r="G586" s="40"/>
      <c r="H586" s="15"/>
      <c r="I586" s="15"/>
      <c r="J586" s="15"/>
      <c r="K586" s="6"/>
      <c r="L586" s="40"/>
      <c r="M586" s="25"/>
      <c r="N586" s="5"/>
      <c r="O586" s="5"/>
      <c r="P586" s="63"/>
      <c r="Q586" s="9"/>
      <c r="R586" s="26"/>
      <c r="S586" s="46"/>
      <c r="T586"/>
      <c r="U586"/>
      <c r="V586"/>
      <c r="W586"/>
    </row>
    <row r="587" spans="1:23" s="29" customFormat="1" ht="27" customHeight="1">
      <c r="A587" s="48"/>
      <c r="B587" s="16"/>
      <c r="C587" s="16"/>
      <c r="D587" s="18"/>
      <c r="E587" s="28"/>
      <c r="F587" s="39"/>
      <c r="G587" s="40"/>
      <c r="H587" s="15"/>
      <c r="I587" s="15"/>
      <c r="J587" s="15"/>
      <c r="K587" s="6"/>
      <c r="L587" s="40"/>
      <c r="M587" s="25"/>
      <c r="N587" s="5"/>
      <c r="O587" s="5"/>
      <c r="P587" s="63"/>
      <c r="Q587" s="9"/>
      <c r="R587" s="26"/>
      <c r="S587" s="46"/>
      <c r="T587"/>
      <c r="U587"/>
      <c r="V587"/>
      <c r="W587"/>
    </row>
    <row r="588" spans="1:23" s="29" customFormat="1" ht="27" customHeight="1">
      <c r="A588" s="48"/>
      <c r="B588" s="16"/>
      <c r="C588" s="16"/>
      <c r="D588" s="18"/>
      <c r="E588" s="28"/>
      <c r="F588" s="39"/>
      <c r="G588" s="40"/>
      <c r="H588" s="15"/>
      <c r="I588" s="15"/>
      <c r="J588" s="15"/>
      <c r="K588" s="6"/>
      <c r="L588" s="40"/>
      <c r="M588" s="25"/>
      <c r="N588" s="5"/>
      <c r="O588" s="5"/>
      <c r="P588" s="63"/>
      <c r="Q588" s="9"/>
      <c r="R588" s="26"/>
      <c r="S588" s="46"/>
      <c r="T588"/>
      <c r="U588"/>
      <c r="V588"/>
      <c r="W588"/>
    </row>
    <row r="589" spans="1:23" s="29" customFormat="1" ht="27" customHeight="1">
      <c r="A589" s="48"/>
      <c r="B589" s="16"/>
      <c r="C589" s="16"/>
      <c r="D589" s="18"/>
      <c r="E589" s="28"/>
      <c r="F589" s="39"/>
      <c r="G589" s="40"/>
      <c r="H589" s="15"/>
      <c r="I589" s="15"/>
      <c r="J589" s="15"/>
      <c r="K589" s="6"/>
      <c r="L589" s="40"/>
      <c r="M589" s="25"/>
      <c r="N589" s="5"/>
      <c r="O589" s="5"/>
      <c r="P589" s="63"/>
      <c r="Q589" s="9"/>
      <c r="R589" s="26"/>
      <c r="S589" s="46"/>
      <c r="T589"/>
      <c r="U589"/>
      <c r="V589"/>
      <c r="W589"/>
    </row>
    <row r="590" spans="1:23" s="29" customFormat="1" ht="27" customHeight="1">
      <c r="A590" s="48"/>
      <c r="B590" s="16"/>
      <c r="C590" s="16"/>
      <c r="D590" s="18"/>
      <c r="E590" s="28"/>
      <c r="F590" s="39"/>
      <c r="G590" s="40"/>
      <c r="H590" s="15"/>
      <c r="I590" s="15"/>
      <c r="J590" s="15"/>
      <c r="K590" s="6"/>
      <c r="L590" s="40"/>
      <c r="M590" s="25"/>
      <c r="N590" s="5"/>
      <c r="O590" s="5"/>
      <c r="P590" s="63"/>
      <c r="Q590" s="9"/>
      <c r="R590" s="26"/>
      <c r="S590" s="46"/>
      <c r="T590"/>
      <c r="U590"/>
      <c r="V590"/>
      <c r="W590"/>
    </row>
    <row r="591" spans="1:23" s="29" customFormat="1" ht="27" customHeight="1">
      <c r="A591" s="48"/>
      <c r="B591" s="16"/>
      <c r="C591" s="16"/>
      <c r="D591" s="18"/>
      <c r="E591" s="28"/>
      <c r="F591" s="39"/>
      <c r="G591" s="40"/>
      <c r="H591" s="15"/>
      <c r="I591" s="15"/>
      <c r="J591" s="15"/>
      <c r="K591" s="6"/>
      <c r="L591" s="40"/>
      <c r="M591" s="25"/>
      <c r="N591" s="5"/>
      <c r="O591" s="5"/>
      <c r="P591" s="63"/>
      <c r="Q591" s="9"/>
      <c r="R591" s="26"/>
      <c r="S591" s="46"/>
      <c r="T591"/>
      <c r="U591"/>
      <c r="V591"/>
      <c r="W591"/>
    </row>
    <row r="592" spans="1:23" s="29" customFormat="1" ht="27" customHeight="1">
      <c r="A592" s="48"/>
      <c r="B592" s="16"/>
      <c r="C592" s="16"/>
      <c r="D592" s="18"/>
      <c r="E592" s="28"/>
      <c r="F592" s="39"/>
      <c r="G592" s="40"/>
      <c r="H592" s="15"/>
      <c r="I592" s="15"/>
      <c r="J592" s="15"/>
      <c r="K592" s="6"/>
      <c r="L592" s="40"/>
      <c r="M592" s="25"/>
      <c r="N592" s="5"/>
      <c r="O592" s="5"/>
      <c r="P592" s="63"/>
      <c r="Q592" s="9"/>
      <c r="R592" s="26"/>
      <c r="S592" s="46"/>
      <c r="T592"/>
      <c r="U592"/>
      <c r="V592"/>
      <c r="W592"/>
    </row>
    <row r="593" spans="1:23" s="29" customFormat="1" ht="27" customHeight="1">
      <c r="A593" s="48"/>
      <c r="B593" s="16"/>
      <c r="C593" s="16"/>
      <c r="D593" s="18"/>
      <c r="E593" s="28"/>
      <c r="F593" s="39"/>
      <c r="G593" s="40"/>
      <c r="H593" s="15"/>
      <c r="I593" s="15"/>
      <c r="J593" s="15"/>
      <c r="K593" s="6"/>
      <c r="L593" s="40"/>
      <c r="M593" s="25"/>
      <c r="N593" s="5"/>
      <c r="O593" s="5"/>
      <c r="P593" s="63"/>
      <c r="Q593" s="9"/>
      <c r="R593" s="26"/>
      <c r="S593" s="46"/>
      <c r="T593"/>
      <c r="U593"/>
      <c r="V593"/>
      <c r="W593"/>
    </row>
    <row r="594" spans="1:23" s="29" customFormat="1" ht="27" customHeight="1">
      <c r="A594" s="48"/>
      <c r="B594" s="16"/>
      <c r="C594" s="16"/>
      <c r="D594" s="18"/>
      <c r="E594" s="28"/>
      <c r="F594" s="39"/>
      <c r="G594" s="40"/>
      <c r="H594" s="15"/>
      <c r="I594" s="15"/>
      <c r="J594" s="15"/>
      <c r="K594" s="6"/>
      <c r="L594" s="40"/>
      <c r="M594" s="25"/>
      <c r="N594" s="5"/>
      <c r="O594" s="5"/>
      <c r="P594" s="63"/>
      <c r="Q594" s="9"/>
      <c r="R594" s="26"/>
      <c r="S594" s="46"/>
      <c r="T594"/>
      <c r="U594"/>
      <c r="V594"/>
      <c r="W594"/>
    </row>
    <row r="595" spans="1:23" s="29" customFormat="1" ht="27" customHeight="1">
      <c r="A595" s="48"/>
      <c r="B595" s="16"/>
      <c r="C595" s="16"/>
      <c r="D595" s="18"/>
      <c r="E595" s="28"/>
      <c r="F595" s="39"/>
      <c r="G595" s="40"/>
      <c r="H595" s="15"/>
      <c r="I595" s="15"/>
      <c r="J595" s="15"/>
      <c r="K595" s="6"/>
      <c r="L595" s="40"/>
      <c r="M595" s="25"/>
      <c r="N595" s="5"/>
      <c r="O595" s="5"/>
      <c r="P595" s="63"/>
      <c r="Q595" s="9"/>
      <c r="R595" s="26"/>
      <c r="S595" s="46"/>
      <c r="T595"/>
      <c r="U595"/>
      <c r="V595"/>
      <c r="W595"/>
    </row>
    <row r="596" spans="1:23" s="29" customFormat="1" ht="27" customHeight="1">
      <c r="A596" s="48"/>
      <c r="B596" s="16"/>
      <c r="C596" s="16"/>
      <c r="D596" s="18"/>
      <c r="E596" s="28"/>
      <c r="F596" s="39"/>
      <c r="G596" s="40"/>
      <c r="H596" s="15"/>
      <c r="I596" s="15"/>
      <c r="J596" s="15"/>
      <c r="K596" s="6"/>
      <c r="L596" s="40"/>
      <c r="M596" s="25"/>
      <c r="N596" s="5"/>
      <c r="O596" s="5"/>
      <c r="P596" s="63"/>
      <c r="Q596" s="9"/>
      <c r="R596" s="26"/>
      <c r="S596" s="46"/>
      <c r="T596"/>
      <c r="U596"/>
      <c r="V596"/>
      <c r="W596"/>
    </row>
    <row r="597" spans="1:23" s="29" customFormat="1" ht="27" customHeight="1">
      <c r="A597" s="48"/>
      <c r="B597" s="16"/>
      <c r="C597" s="16"/>
      <c r="D597" s="18"/>
      <c r="E597" s="28"/>
      <c r="F597" s="39"/>
      <c r="G597" s="40"/>
      <c r="H597" s="15"/>
      <c r="I597" s="15"/>
      <c r="J597" s="15"/>
      <c r="K597" s="6"/>
      <c r="L597" s="40"/>
      <c r="M597" s="25"/>
      <c r="N597" s="5"/>
      <c r="O597" s="5"/>
      <c r="P597" s="63"/>
      <c r="Q597" s="9"/>
      <c r="R597" s="26"/>
      <c r="S597" s="46"/>
      <c r="T597"/>
      <c r="U597"/>
      <c r="V597"/>
      <c r="W597"/>
    </row>
    <row r="598" spans="1:23" s="29" customFormat="1" ht="27" customHeight="1">
      <c r="A598" s="48"/>
      <c r="B598" s="16"/>
      <c r="C598" s="16"/>
      <c r="D598" s="18"/>
      <c r="E598" s="28"/>
      <c r="F598" s="39"/>
      <c r="G598" s="40"/>
      <c r="H598" s="15"/>
      <c r="I598" s="15"/>
      <c r="J598" s="15"/>
      <c r="K598" s="6"/>
      <c r="L598" s="40"/>
      <c r="M598" s="25"/>
      <c r="N598" s="5"/>
      <c r="O598" s="5"/>
      <c r="P598" s="63"/>
      <c r="Q598" s="9"/>
      <c r="R598" s="26"/>
      <c r="S598" s="46"/>
      <c r="T598"/>
      <c r="U598"/>
      <c r="V598"/>
      <c r="W598"/>
    </row>
    <row r="599" spans="1:23" s="29" customFormat="1" ht="27" customHeight="1">
      <c r="A599" s="48"/>
      <c r="B599" s="16"/>
      <c r="C599" s="16"/>
      <c r="D599" s="18"/>
      <c r="E599" s="28"/>
      <c r="F599" s="39"/>
      <c r="G599" s="40"/>
      <c r="H599" s="15"/>
      <c r="I599" s="15"/>
      <c r="J599" s="15"/>
      <c r="K599" s="6"/>
      <c r="L599" s="40"/>
      <c r="M599" s="25"/>
      <c r="N599" s="5"/>
      <c r="O599" s="5"/>
      <c r="P599" s="63"/>
      <c r="Q599" s="9"/>
      <c r="R599" s="26"/>
      <c r="S599" s="46"/>
      <c r="T599"/>
      <c r="U599"/>
      <c r="V599"/>
      <c r="W599"/>
    </row>
    <row r="600" spans="1:23" s="29" customFormat="1" ht="27" customHeight="1">
      <c r="A600" s="48"/>
      <c r="B600" s="16"/>
      <c r="C600" s="16"/>
      <c r="D600" s="18"/>
      <c r="E600" s="28"/>
      <c r="F600" s="39"/>
      <c r="G600" s="40"/>
      <c r="H600" s="15"/>
      <c r="I600" s="15"/>
      <c r="J600" s="15"/>
      <c r="K600" s="6"/>
      <c r="L600" s="40"/>
      <c r="M600" s="25"/>
      <c r="N600" s="5"/>
      <c r="O600" s="5"/>
      <c r="P600" s="63"/>
      <c r="Q600" s="9"/>
      <c r="R600" s="26"/>
      <c r="S600" s="46"/>
      <c r="T600"/>
      <c r="U600"/>
      <c r="V600"/>
      <c r="W600"/>
    </row>
    <row r="601" spans="1:23" s="29" customFormat="1" ht="27" customHeight="1">
      <c r="A601" s="48"/>
      <c r="B601" s="16"/>
      <c r="C601" s="16"/>
      <c r="D601" s="18"/>
      <c r="E601" s="28"/>
      <c r="F601" s="39"/>
      <c r="G601" s="40"/>
      <c r="H601" s="15"/>
      <c r="I601" s="15"/>
      <c r="J601" s="15"/>
      <c r="K601" s="6"/>
      <c r="L601" s="40"/>
      <c r="M601" s="25"/>
      <c r="N601" s="5"/>
      <c r="O601" s="5"/>
      <c r="P601" s="63"/>
      <c r="Q601" s="9"/>
      <c r="R601" s="26"/>
      <c r="S601" s="46"/>
      <c r="T601"/>
      <c r="U601"/>
      <c r="V601"/>
      <c r="W601"/>
    </row>
    <row r="602" spans="1:23" s="29" customFormat="1" ht="27" customHeight="1">
      <c r="A602" s="48"/>
      <c r="B602" s="16"/>
      <c r="C602" s="16"/>
      <c r="D602" s="18"/>
      <c r="E602" s="28"/>
      <c r="F602" s="39"/>
      <c r="G602" s="40"/>
      <c r="H602" s="15"/>
      <c r="I602" s="15"/>
      <c r="J602" s="15"/>
      <c r="K602" s="6"/>
      <c r="L602" s="40"/>
      <c r="M602" s="25"/>
      <c r="N602" s="5"/>
      <c r="O602" s="5"/>
      <c r="P602" s="63"/>
      <c r="Q602" s="9"/>
      <c r="R602" s="26"/>
      <c r="S602" s="46"/>
      <c r="T602"/>
      <c r="U602"/>
      <c r="V602"/>
      <c r="W602"/>
    </row>
    <row r="603" spans="1:23" s="29" customFormat="1" ht="27" customHeight="1">
      <c r="A603" s="48"/>
      <c r="B603" s="16"/>
      <c r="C603" s="16"/>
      <c r="D603" s="18"/>
      <c r="E603" s="28"/>
      <c r="F603" s="39"/>
      <c r="G603" s="40"/>
      <c r="H603" s="15"/>
      <c r="I603" s="15"/>
      <c r="J603" s="15"/>
      <c r="K603" s="6"/>
      <c r="L603" s="40"/>
      <c r="M603" s="25"/>
      <c r="N603" s="5"/>
      <c r="O603" s="5"/>
      <c r="P603" s="63"/>
      <c r="Q603" s="9"/>
      <c r="R603" s="26"/>
      <c r="S603" s="46"/>
      <c r="T603"/>
      <c r="U603"/>
      <c r="V603"/>
      <c r="W603"/>
    </row>
    <row r="604" spans="1:23" s="29" customFormat="1" ht="27" customHeight="1">
      <c r="A604" s="48"/>
      <c r="B604" s="16"/>
      <c r="C604" s="16"/>
      <c r="D604" s="18"/>
      <c r="E604" s="28"/>
      <c r="F604" s="39"/>
      <c r="G604" s="40"/>
      <c r="H604" s="15"/>
      <c r="I604" s="15"/>
      <c r="J604" s="15"/>
      <c r="K604" s="6"/>
      <c r="L604" s="40"/>
      <c r="M604" s="25"/>
      <c r="N604" s="5"/>
      <c r="O604" s="5"/>
      <c r="P604" s="63"/>
      <c r="Q604" s="9"/>
      <c r="R604" s="26"/>
      <c r="S604" s="46"/>
      <c r="T604"/>
      <c r="U604"/>
      <c r="V604"/>
      <c r="W604"/>
    </row>
    <row r="605" spans="1:23" s="29" customFormat="1" ht="27" customHeight="1">
      <c r="A605" s="48"/>
      <c r="B605" s="16"/>
      <c r="C605" s="16"/>
      <c r="D605" s="18"/>
      <c r="E605" s="28"/>
      <c r="F605" s="39"/>
      <c r="G605" s="40"/>
      <c r="H605" s="15"/>
      <c r="I605" s="15"/>
      <c r="J605" s="15"/>
      <c r="K605" s="6"/>
      <c r="L605" s="40"/>
      <c r="M605" s="25"/>
      <c r="N605" s="5"/>
      <c r="O605" s="5"/>
      <c r="P605" s="63"/>
      <c r="Q605" s="9"/>
      <c r="R605" s="26"/>
      <c r="S605" s="46"/>
      <c r="T605"/>
      <c r="U605"/>
      <c r="V605"/>
      <c r="W605"/>
    </row>
    <row r="606" spans="1:23" s="29" customFormat="1" ht="27" customHeight="1">
      <c r="A606" s="48"/>
      <c r="B606" s="16"/>
      <c r="C606" s="16"/>
      <c r="D606" s="18"/>
      <c r="E606" s="28"/>
      <c r="F606" s="39"/>
      <c r="G606" s="40"/>
      <c r="H606" s="15"/>
      <c r="I606" s="15"/>
      <c r="J606" s="15"/>
      <c r="K606" s="6"/>
      <c r="L606" s="40"/>
      <c r="M606" s="25"/>
      <c r="N606" s="5"/>
      <c r="O606" s="5"/>
      <c r="P606" s="63"/>
      <c r="Q606" s="9"/>
      <c r="R606" s="26"/>
      <c r="S606" s="46"/>
      <c r="T606"/>
      <c r="U606"/>
      <c r="V606"/>
      <c r="W606"/>
    </row>
    <row r="607" spans="1:23" s="29" customFormat="1" ht="27" customHeight="1">
      <c r="A607" s="48"/>
      <c r="B607" s="16"/>
      <c r="C607" s="16"/>
      <c r="D607" s="18"/>
      <c r="E607" s="28"/>
      <c r="F607" s="39"/>
      <c r="G607" s="40"/>
      <c r="H607" s="15"/>
      <c r="I607" s="15"/>
      <c r="J607" s="15"/>
      <c r="K607" s="6"/>
      <c r="L607" s="40"/>
      <c r="M607" s="25"/>
      <c r="N607" s="5"/>
      <c r="O607" s="5"/>
      <c r="P607" s="63"/>
      <c r="Q607" s="9"/>
      <c r="R607" s="26"/>
      <c r="S607" s="46"/>
      <c r="T607"/>
      <c r="U607"/>
      <c r="V607"/>
      <c r="W607"/>
    </row>
    <row r="608" spans="1:23" s="29" customFormat="1" ht="27" customHeight="1">
      <c r="A608" s="48"/>
      <c r="B608" s="16"/>
      <c r="C608" s="16"/>
      <c r="D608" s="18"/>
      <c r="E608" s="28"/>
      <c r="F608" s="39"/>
      <c r="G608" s="40"/>
      <c r="H608" s="15"/>
      <c r="I608" s="15"/>
      <c r="J608" s="15"/>
      <c r="K608" s="6"/>
      <c r="L608" s="40"/>
      <c r="M608" s="25"/>
      <c r="N608" s="5"/>
      <c r="O608" s="5"/>
      <c r="P608" s="63"/>
      <c r="Q608" s="9"/>
      <c r="R608" s="26"/>
      <c r="S608" s="46"/>
      <c r="T608"/>
      <c r="U608"/>
      <c r="V608"/>
      <c r="W608"/>
    </row>
    <row r="609" spans="1:23" s="29" customFormat="1" ht="27" customHeight="1">
      <c r="A609" s="48"/>
      <c r="B609" s="16"/>
      <c r="C609" s="16"/>
      <c r="D609" s="18"/>
      <c r="E609" s="28"/>
      <c r="F609" s="39"/>
      <c r="G609" s="40"/>
      <c r="H609" s="15"/>
      <c r="I609" s="15"/>
      <c r="J609" s="15"/>
      <c r="K609" s="6"/>
      <c r="L609" s="40"/>
      <c r="M609" s="25"/>
      <c r="N609" s="5"/>
      <c r="O609" s="5"/>
      <c r="P609" s="63"/>
      <c r="Q609" s="9"/>
      <c r="R609" s="26"/>
      <c r="S609" s="46"/>
      <c r="T609"/>
      <c r="U609"/>
      <c r="V609"/>
      <c r="W609"/>
    </row>
    <row r="610" spans="1:23" s="29" customFormat="1" ht="27" customHeight="1">
      <c r="A610" s="48"/>
      <c r="B610" s="16"/>
      <c r="C610" s="16"/>
      <c r="D610" s="18"/>
      <c r="E610" s="28"/>
      <c r="F610" s="39"/>
      <c r="G610" s="40"/>
      <c r="H610" s="15"/>
      <c r="I610" s="15"/>
      <c r="J610" s="15"/>
      <c r="K610" s="6"/>
      <c r="L610" s="40"/>
      <c r="M610" s="25"/>
      <c r="N610" s="5"/>
      <c r="O610" s="5"/>
      <c r="P610" s="63"/>
      <c r="Q610" s="9"/>
      <c r="R610" s="26"/>
      <c r="S610" s="46"/>
      <c r="T610"/>
      <c r="U610"/>
      <c r="V610"/>
      <c r="W610"/>
    </row>
    <row r="611" spans="1:23" s="29" customFormat="1" ht="27" customHeight="1">
      <c r="A611" s="48"/>
      <c r="B611" s="16"/>
      <c r="C611" s="16"/>
      <c r="D611" s="18"/>
      <c r="E611" s="28"/>
      <c r="F611" s="39"/>
      <c r="G611" s="40"/>
      <c r="H611" s="15"/>
      <c r="I611" s="15"/>
      <c r="J611" s="15"/>
      <c r="K611" s="6"/>
      <c r="L611" s="40"/>
      <c r="M611" s="25"/>
      <c r="N611" s="5"/>
      <c r="O611" s="5"/>
      <c r="P611" s="63"/>
      <c r="Q611" s="9"/>
      <c r="R611" s="26"/>
      <c r="S611" s="46"/>
      <c r="T611"/>
      <c r="U611"/>
      <c r="V611"/>
      <c r="W611"/>
    </row>
    <row r="612" spans="1:23" s="29" customFormat="1" ht="27" customHeight="1">
      <c r="A612" s="48"/>
      <c r="B612" s="16"/>
      <c r="C612" s="16"/>
      <c r="D612" s="18"/>
      <c r="E612" s="28"/>
      <c r="F612" s="39"/>
      <c r="G612" s="40"/>
      <c r="H612" s="15"/>
      <c r="I612" s="15"/>
      <c r="J612" s="15"/>
      <c r="K612" s="6"/>
      <c r="L612" s="40"/>
      <c r="M612" s="25"/>
      <c r="N612" s="5"/>
      <c r="O612" s="5"/>
      <c r="P612" s="63"/>
      <c r="Q612" s="9"/>
      <c r="R612" s="26"/>
      <c r="S612" s="46"/>
      <c r="T612"/>
      <c r="U612"/>
      <c r="V612"/>
      <c r="W612"/>
    </row>
    <row r="613" spans="1:23" s="29" customFormat="1" ht="27" customHeight="1">
      <c r="A613" s="48"/>
      <c r="B613" s="16"/>
      <c r="C613" s="16"/>
      <c r="D613" s="18"/>
      <c r="E613" s="28"/>
      <c r="F613" s="39"/>
      <c r="G613" s="40"/>
      <c r="H613" s="15"/>
      <c r="I613" s="15"/>
      <c r="J613" s="15"/>
      <c r="K613" s="6"/>
      <c r="L613" s="40"/>
      <c r="M613" s="25"/>
      <c r="N613" s="5"/>
      <c r="O613" s="5"/>
      <c r="P613" s="63"/>
      <c r="Q613" s="9"/>
      <c r="R613" s="26"/>
      <c r="S613" s="46"/>
      <c r="T613"/>
      <c r="U613"/>
      <c r="V613"/>
      <c r="W613"/>
    </row>
    <row r="614" spans="1:23" s="29" customFormat="1" ht="27" customHeight="1">
      <c r="A614" s="48"/>
      <c r="B614" s="16"/>
      <c r="C614" s="16"/>
      <c r="D614" s="18"/>
      <c r="E614" s="28"/>
      <c r="F614" s="39"/>
      <c r="G614" s="40"/>
      <c r="H614" s="15"/>
      <c r="I614" s="15"/>
      <c r="J614" s="15"/>
      <c r="K614" s="6"/>
      <c r="L614" s="40"/>
      <c r="M614" s="25"/>
      <c r="N614" s="5"/>
      <c r="O614" s="5"/>
      <c r="P614" s="63"/>
      <c r="Q614" s="9"/>
      <c r="R614" s="26"/>
      <c r="S614" s="46"/>
      <c r="T614"/>
      <c r="U614"/>
      <c r="V614"/>
      <c r="W614"/>
    </row>
    <row r="615" spans="1:23" s="29" customFormat="1" ht="27" customHeight="1">
      <c r="A615" s="48"/>
      <c r="B615" s="16"/>
      <c r="C615" s="16"/>
      <c r="D615" s="18"/>
      <c r="E615" s="28"/>
      <c r="F615" s="39"/>
      <c r="G615" s="40"/>
      <c r="H615" s="15"/>
      <c r="I615" s="15"/>
      <c r="J615" s="15"/>
      <c r="K615" s="6"/>
      <c r="L615" s="40"/>
      <c r="M615" s="25"/>
      <c r="N615" s="5"/>
      <c r="O615" s="5"/>
      <c r="P615" s="63"/>
      <c r="Q615" s="9"/>
      <c r="R615" s="26"/>
      <c r="S615" s="46"/>
      <c r="T615"/>
      <c r="U615"/>
      <c r="V615"/>
      <c r="W615"/>
    </row>
    <row r="616" spans="1:23" s="29" customFormat="1" ht="27" customHeight="1">
      <c r="A616" s="48"/>
      <c r="B616" s="16"/>
      <c r="C616" s="16"/>
      <c r="D616" s="18"/>
      <c r="E616" s="28"/>
      <c r="F616" s="39"/>
      <c r="G616" s="40"/>
      <c r="H616" s="15"/>
      <c r="I616" s="15"/>
      <c r="J616" s="15"/>
      <c r="K616" s="6"/>
      <c r="L616" s="40"/>
      <c r="M616" s="25"/>
      <c r="N616" s="5"/>
      <c r="O616" s="5"/>
      <c r="P616" s="63"/>
      <c r="Q616" s="9"/>
      <c r="R616" s="26"/>
      <c r="S616" s="46"/>
      <c r="T616"/>
      <c r="U616"/>
      <c r="V616"/>
      <c r="W616"/>
    </row>
    <row r="617" spans="1:23" s="29" customFormat="1" ht="27" customHeight="1">
      <c r="A617" s="48"/>
      <c r="B617" s="16"/>
      <c r="C617" s="16"/>
      <c r="D617" s="18"/>
      <c r="E617" s="28"/>
      <c r="F617" s="39"/>
      <c r="G617" s="40"/>
      <c r="H617" s="15"/>
      <c r="I617" s="15"/>
      <c r="J617" s="15"/>
      <c r="K617" s="6"/>
      <c r="L617" s="40"/>
      <c r="M617" s="25"/>
      <c r="N617" s="5"/>
      <c r="O617" s="5"/>
      <c r="P617" s="63"/>
      <c r="Q617" s="9"/>
      <c r="R617" s="26"/>
      <c r="S617" s="46"/>
      <c r="T617"/>
      <c r="U617"/>
      <c r="V617"/>
      <c r="W617"/>
    </row>
    <row r="618" spans="1:23" s="29" customFormat="1" ht="27" customHeight="1">
      <c r="A618" s="48"/>
      <c r="B618" s="16"/>
      <c r="C618" s="16"/>
      <c r="D618" s="18"/>
      <c r="E618" s="28"/>
      <c r="F618" s="39"/>
      <c r="G618" s="40"/>
      <c r="H618" s="15"/>
      <c r="I618" s="15"/>
      <c r="J618" s="15"/>
      <c r="K618" s="6"/>
      <c r="L618" s="40"/>
      <c r="M618" s="25"/>
      <c r="N618" s="5"/>
      <c r="O618" s="5"/>
      <c r="P618" s="63"/>
      <c r="Q618" s="9"/>
      <c r="R618" s="26"/>
      <c r="S618" s="46"/>
      <c r="T618"/>
      <c r="U618"/>
      <c r="V618"/>
      <c r="W618"/>
    </row>
    <row r="619" spans="1:23" s="29" customFormat="1" ht="27" customHeight="1">
      <c r="A619" s="48"/>
      <c r="B619" s="16"/>
      <c r="C619" s="16"/>
      <c r="D619" s="18"/>
      <c r="E619" s="28"/>
      <c r="F619" s="39"/>
      <c r="G619" s="40"/>
      <c r="H619" s="15"/>
      <c r="I619" s="15"/>
      <c r="J619" s="15"/>
      <c r="K619" s="6"/>
      <c r="L619" s="40"/>
      <c r="M619" s="25"/>
      <c r="N619" s="5"/>
      <c r="O619" s="5"/>
      <c r="P619" s="63"/>
      <c r="Q619" s="9"/>
      <c r="R619" s="26"/>
      <c r="S619" s="46"/>
      <c r="T619"/>
      <c r="U619"/>
      <c r="V619"/>
      <c r="W619"/>
    </row>
    <row r="620" spans="1:23" s="29" customFormat="1" ht="27" customHeight="1">
      <c r="A620" s="48"/>
      <c r="B620" s="16"/>
      <c r="C620" s="16"/>
      <c r="D620" s="18"/>
      <c r="E620" s="28"/>
      <c r="F620" s="39"/>
      <c r="G620" s="40"/>
      <c r="H620" s="15"/>
      <c r="I620" s="15"/>
      <c r="J620" s="15"/>
      <c r="K620" s="6"/>
      <c r="L620" s="40"/>
      <c r="M620" s="25"/>
      <c r="N620" s="5"/>
      <c r="O620" s="5"/>
      <c r="P620" s="63"/>
      <c r="Q620" s="9"/>
      <c r="R620" s="26"/>
      <c r="S620" s="46"/>
      <c r="T620"/>
      <c r="U620"/>
      <c r="V620"/>
      <c r="W620"/>
    </row>
    <row r="621" spans="1:23" s="29" customFormat="1" ht="27" customHeight="1">
      <c r="A621" s="48"/>
      <c r="B621" s="16"/>
      <c r="C621" s="16"/>
      <c r="D621" s="18"/>
      <c r="E621" s="28"/>
      <c r="F621" s="39"/>
      <c r="G621" s="40"/>
      <c r="H621" s="15"/>
      <c r="I621" s="15"/>
      <c r="J621" s="15"/>
      <c r="K621" s="6"/>
      <c r="L621" s="40"/>
      <c r="M621" s="25"/>
      <c r="N621" s="5"/>
      <c r="O621" s="5"/>
      <c r="P621" s="63"/>
      <c r="Q621" s="9"/>
      <c r="R621" s="26"/>
      <c r="S621" s="46"/>
      <c r="T621"/>
      <c r="U621"/>
      <c r="V621"/>
      <c r="W621"/>
    </row>
    <row r="622" spans="1:23" s="29" customFormat="1" ht="27" customHeight="1">
      <c r="A622" s="48"/>
      <c r="B622" s="16"/>
      <c r="C622" s="16"/>
      <c r="D622" s="18"/>
      <c r="E622" s="28"/>
      <c r="F622" s="39"/>
      <c r="G622" s="40"/>
      <c r="H622" s="15"/>
      <c r="I622" s="15"/>
      <c r="J622" s="15"/>
      <c r="K622" s="6"/>
      <c r="L622" s="40"/>
      <c r="M622" s="25"/>
      <c r="N622" s="5"/>
      <c r="O622" s="5"/>
      <c r="P622" s="63"/>
      <c r="Q622" s="9"/>
      <c r="R622" s="26"/>
      <c r="S622" s="46"/>
      <c r="T622"/>
      <c r="U622"/>
      <c r="V622"/>
      <c r="W622"/>
    </row>
    <row r="623" spans="1:23" s="29" customFormat="1" ht="27" customHeight="1">
      <c r="A623" s="48"/>
      <c r="B623" s="16"/>
      <c r="C623" s="16"/>
      <c r="D623" s="18"/>
      <c r="E623" s="28"/>
      <c r="F623" s="39"/>
      <c r="G623" s="40"/>
      <c r="H623" s="15"/>
      <c r="I623" s="15"/>
      <c r="J623" s="15"/>
      <c r="K623" s="6"/>
      <c r="L623" s="40"/>
      <c r="M623" s="25"/>
      <c r="N623" s="5"/>
      <c r="O623" s="5"/>
      <c r="P623" s="63"/>
      <c r="Q623" s="9"/>
      <c r="R623" s="26"/>
      <c r="S623" s="46"/>
      <c r="T623"/>
      <c r="U623"/>
      <c r="V623"/>
      <c r="W623"/>
    </row>
    <row r="624" spans="1:23" s="29" customFormat="1" ht="27" customHeight="1">
      <c r="A624" s="48"/>
      <c r="B624" s="16"/>
      <c r="C624" s="16"/>
      <c r="D624" s="18"/>
      <c r="E624" s="28"/>
      <c r="F624" s="39"/>
      <c r="G624" s="40"/>
      <c r="H624" s="15"/>
      <c r="I624" s="15"/>
      <c r="J624" s="15"/>
      <c r="K624" s="6"/>
      <c r="L624" s="40"/>
      <c r="M624" s="25"/>
      <c r="N624" s="5"/>
      <c r="O624" s="5"/>
      <c r="P624" s="63"/>
      <c r="Q624" s="9"/>
      <c r="R624" s="26"/>
      <c r="S624" s="46"/>
      <c r="T624"/>
      <c r="U624"/>
      <c r="V624"/>
      <c r="W624"/>
    </row>
    <row r="625" spans="1:23" s="29" customFormat="1" ht="27" customHeight="1">
      <c r="A625" s="48"/>
      <c r="B625" s="16"/>
      <c r="C625" s="16"/>
      <c r="D625" s="18"/>
      <c r="E625" s="28"/>
      <c r="F625" s="39"/>
      <c r="G625" s="40"/>
      <c r="H625" s="15"/>
      <c r="I625" s="15"/>
      <c r="J625" s="15"/>
      <c r="K625" s="6"/>
      <c r="L625" s="40"/>
      <c r="M625" s="25"/>
      <c r="N625" s="5"/>
      <c r="O625" s="5"/>
      <c r="P625" s="63"/>
      <c r="Q625" s="9"/>
      <c r="R625" s="26"/>
      <c r="S625" s="46"/>
      <c r="T625"/>
      <c r="U625"/>
      <c r="V625"/>
      <c r="W625"/>
    </row>
    <row r="626" spans="1:23" s="29" customFormat="1" ht="27" customHeight="1">
      <c r="A626" s="48"/>
      <c r="B626" s="16"/>
      <c r="C626" s="16"/>
      <c r="D626" s="18"/>
      <c r="E626" s="28"/>
      <c r="F626" s="39"/>
      <c r="G626" s="40"/>
      <c r="H626" s="15"/>
      <c r="I626" s="15"/>
      <c r="J626" s="15"/>
      <c r="K626" s="6"/>
      <c r="L626" s="40"/>
      <c r="M626" s="25"/>
      <c r="N626" s="5"/>
      <c r="O626" s="5"/>
      <c r="P626" s="63"/>
      <c r="Q626" s="9"/>
      <c r="R626" s="26"/>
      <c r="S626" s="46"/>
      <c r="T626"/>
      <c r="U626"/>
      <c r="V626"/>
      <c r="W626"/>
    </row>
    <row r="627" spans="1:23" s="29" customFormat="1" ht="27" customHeight="1">
      <c r="A627" s="48"/>
      <c r="B627" s="16"/>
      <c r="C627" s="16"/>
      <c r="D627" s="18"/>
      <c r="E627" s="28"/>
      <c r="F627" s="39"/>
      <c r="G627" s="40"/>
      <c r="H627" s="15"/>
      <c r="I627" s="15"/>
      <c r="J627" s="15"/>
      <c r="K627" s="6"/>
      <c r="L627" s="40"/>
      <c r="M627" s="25"/>
      <c r="N627" s="5"/>
      <c r="O627" s="5"/>
      <c r="P627" s="63"/>
      <c r="Q627" s="9"/>
      <c r="R627" s="26"/>
      <c r="S627" s="46"/>
      <c r="T627"/>
      <c r="U627"/>
      <c r="V627"/>
      <c r="W627"/>
    </row>
    <row r="628" spans="1:23" s="29" customFormat="1" ht="27" customHeight="1">
      <c r="A628" s="48"/>
      <c r="B628" s="16"/>
      <c r="C628" s="16"/>
      <c r="D628" s="18"/>
      <c r="E628" s="28"/>
      <c r="F628" s="39"/>
      <c r="G628" s="40"/>
      <c r="H628" s="15"/>
      <c r="I628" s="15"/>
      <c r="J628" s="15"/>
      <c r="K628" s="6"/>
      <c r="L628" s="40"/>
      <c r="M628" s="25"/>
      <c r="N628" s="5"/>
      <c r="O628" s="5"/>
      <c r="P628" s="63"/>
      <c r="Q628" s="9"/>
      <c r="R628" s="26"/>
      <c r="S628" s="46"/>
      <c r="T628"/>
      <c r="U628"/>
      <c r="V628"/>
      <c r="W628"/>
    </row>
    <row r="629" spans="1:23" s="29" customFormat="1" ht="27" customHeight="1">
      <c r="A629" s="48"/>
      <c r="B629" s="16"/>
      <c r="C629" s="16"/>
      <c r="D629" s="18"/>
      <c r="E629" s="28"/>
      <c r="F629" s="39"/>
      <c r="G629" s="40"/>
      <c r="H629" s="15"/>
      <c r="I629" s="15"/>
      <c r="J629" s="15"/>
      <c r="K629" s="6"/>
      <c r="L629" s="40"/>
      <c r="M629" s="25"/>
      <c r="N629" s="5"/>
      <c r="O629" s="5"/>
      <c r="P629" s="63"/>
      <c r="Q629" s="9"/>
      <c r="R629" s="26"/>
      <c r="S629" s="46"/>
      <c r="T629"/>
      <c r="U629"/>
      <c r="V629"/>
      <c r="W629"/>
    </row>
    <row r="630" spans="1:23" s="29" customFormat="1" ht="27" customHeight="1">
      <c r="A630" s="48"/>
      <c r="B630" s="16"/>
      <c r="C630" s="16"/>
      <c r="D630" s="18"/>
      <c r="E630" s="28"/>
      <c r="F630" s="39"/>
      <c r="G630" s="40"/>
      <c r="H630" s="15"/>
      <c r="I630" s="15"/>
      <c r="J630" s="15"/>
      <c r="K630" s="6"/>
      <c r="L630" s="40"/>
      <c r="M630" s="25"/>
      <c r="N630" s="5"/>
      <c r="O630" s="5"/>
      <c r="P630" s="63"/>
      <c r="Q630" s="9"/>
      <c r="R630" s="26"/>
      <c r="S630" s="46"/>
      <c r="T630"/>
      <c r="U630"/>
      <c r="V630"/>
      <c r="W630"/>
    </row>
    <row r="631" spans="1:23" s="29" customFormat="1" ht="27" customHeight="1">
      <c r="A631" s="48"/>
      <c r="B631" s="16"/>
      <c r="C631" s="16"/>
      <c r="D631" s="18"/>
      <c r="E631" s="28"/>
      <c r="F631" s="39"/>
      <c r="G631" s="40"/>
      <c r="H631" s="15"/>
      <c r="I631" s="15"/>
      <c r="J631" s="15"/>
      <c r="K631" s="6"/>
      <c r="L631" s="40"/>
      <c r="M631" s="25"/>
      <c r="N631" s="5"/>
      <c r="O631" s="5"/>
      <c r="P631" s="63"/>
      <c r="Q631" s="9"/>
      <c r="R631" s="26"/>
      <c r="S631" s="46"/>
      <c r="T631"/>
      <c r="U631"/>
      <c r="V631"/>
      <c r="W631"/>
    </row>
    <row r="632" spans="1:23" s="29" customFormat="1" ht="27" customHeight="1">
      <c r="A632" s="48"/>
      <c r="B632" s="16"/>
      <c r="C632" s="16"/>
      <c r="D632" s="18"/>
      <c r="E632" s="28"/>
      <c r="F632" s="39"/>
      <c r="G632" s="40"/>
      <c r="H632" s="15"/>
      <c r="I632" s="15"/>
      <c r="J632" s="15"/>
      <c r="K632" s="6"/>
      <c r="L632" s="40"/>
      <c r="M632" s="25"/>
      <c r="N632" s="5"/>
      <c r="O632" s="5"/>
      <c r="P632" s="63"/>
      <c r="Q632" s="9"/>
      <c r="R632" s="26"/>
      <c r="S632" s="46"/>
      <c r="T632"/>
      <c r="U632"/>
      <c r="V632"/>
      <c r="W632"/>
    </row>
    <row r="633" spans="1:23" s="29" customFormat="1" ht="27" customHeight="1">
      <c r="A633" s="48"/>
      <c r="B633" s="16"/>
      <c r="C633" s="16"/>
      <c r="D633" s="18"/>
      <c r="E633" s="28"/>
      <c r="F633" s="39"/>
      <c r="G633" s="40"/>
      <c r="H633" s="15"/>
      <c r="I633" s="15"/>
      <c r="J633" s="15"/>
      <c r="K633" s="6"/>
      <c r="L633" s="40"/>
      <c r="M633" s="25"/>
      <c r="N633" s="5"/>
      <c r="O633" s="5"/>
      <c r="P633" s="63"/>
      <c r="Q633" s="9"/>
      <c r="R633" s="26"/>
      <c r="S633" s="46"/>
      <c r="T633"/>
      <c r="U633"/>
      <c r="V633"/>
      <c r="W633"/>
    </row>
    <row r="634" spans="1:23" s="29" customFormat="1" ht="27" customHeight="1">
      <c r="A634" s="48"/>
      <c r="B634" s="16"/>
      <c r="C634" s="16"/>
      <c r="D634" s="18"/>
      <c r="E634" s="28"/>
      <c r="F634" s="39"/>
      <c r="G634" s="40"/>
      <c r="H634" s="15"/>
      <c r="I634" s="15"/>
      <c r="J634" s="15"/>
      <c r="K634" s="6"/>
      <c r="L634" s="40"/>
      <c r="M634" s="25"/>
      <c r="N634" s="5"/>
      <c r="O634" s="5"/>
      <c r="P634" s="63"/>
      <c r="Q634" s="9"/>
      <c r="R634" s="26"/>
      <c r="S634" s="46"/>
      <c r="T634"/>
      <c r="U634"/>
      <c r="V634"/>
      <c r="W634"/>
    </row>
    <row r="635" spans="1:23" s="29" customFormat="1" ht="27" customHeight="1">
      <c r="A635" s="48"/>
      <c r="B635" s="16"/>
      <c r="C635" s="16"/>
      <c r="D635" s="18"/>
      <c r="E635" s="28"/>
      <c r="F635" s="39"/>
      <c r="G635" s="40"/>
      <c r="H635" s="15"/>
      <c r="I635" s="15"/>
      <c r="J635" s="15"/>
      <c r="K635" s="6"/>
      <c r="L635" s="40"/>
      <c r="M635" s="25"/>
      <c r="N635" s="5"/>
      <c r="O635" s="5"/>
      <c r="P635" s="63"/>
      <c r="Q635" s="9"/>
      <c r="R635" s="26"/>
      <c r="S635" s="46"/>
      <c r="T635"/>
      <c r="U635"/>
      <c r="V635"/>
      <c r="W635"/>
    </row>
    <row r="636" spans="1:23" s="29" customFormat="1" ht="27" customHeight="1">
      <c r="A636" s="15"/>
      <c r="B636" s="16"/>
      <c r="C636" s="16"/>
      <c r="D636" s="18"/>
      <c r="E636" s="28"/>
      <c r="F636" s="39"/>
      <c r="G636" s="40"/>
      <c r="H636" s="15"/>
      <c r="I636" s="15"/>
      <c r="J636" s="15"/>
      <c r="K636" s="6"/>
      <c r="L636" s="40"/>
      <c r="M636" s="25"/>
      <c r="N636" s="5"/>
      <c r="O636" s="5"/>
      <c r="P636" s="63"/>
      <c r="Q636" s="9"/>
      <c r="R636" s="26"/>
      <c r="S636" s="46"/>
      <c r="T636"/>
      <c r="U636"/>
      <c r="V636"/>
      <c r="W636"/>
    </row>
    <row r="637" spans="1:23" s="29" customFormat="1" ht="27" customHeight="1">
      <c r="A637" s="15"/>
      <c r="B637" s="16"/>
      <c r="C637" s="16"/>
      <c r="D637" s="18"/>
      <c r="E637" s="28"/>
      <c r="F637" s="39"/>
      <c r="G637" s="40"/>
      <c r="H637" s="15"/>
      <c r="I637" s="15"/>
      <c r="J637" s="15"/>
      <c r="K637" s="6"/>
      <c r="L637" s="40"/>
      <c r="M637" s="25"/>
      <c r="N637" s="5"/>
      <c r="O637" s="5"/>
      <c r="P637" s="63"/>
      <c r="Q637" s="9"/>
      <c r="R637" s="26"/>
      <c r="S637" s="46"/>
      <c r="T637"/>
      <c r="U637"/>
      <c r="V637"/>
      <c r="W637"/>
    </row>
    <row r="638" spans="1:23" s="29" customFormat="1" ht="27" customHeight="1">
      <c r="A638" s="15"/>
      <c r="B638" s="16"/>
      <c r="C638" s="16"/>
      <c r="D638" s="18"/>
      <c r="E638" s="28"/>
      <c r="F638" s="39"/>
      <c r="G638" s="40"/>
      <c r="H638" s="15"/>
      <c r="I638" s="15"/>
      <c r="J638" s="15"/>
      <c r="K638" s="6"/>
      <c r="L638" s="40"/>
      <c r="M638" s="25"/>
      <c r="N638" s="5"/>
      <c r="O638" s="5"/>
      <c r="P638" s="46"/>
      <c r="Q638" s="9"/>
      <c r="R638" s="26"/>
      <c r="S638" s="46"/>
      <c r="T638"/>
      <c r="U638"/>
      <c r="V638"/>
      <c r="W638"/>
    </row>
    <row r="639" spans="1:23" s="29" customFormat="1" ht="27" customHeight="1">
      <c r="A639" s="15"/>
      <c r="B639" s="16"/>
      <c r="C639" s="16"/>
      <c r="D639" s="18"/>
      <c r="E639" s="28"/>
      <c r="F639" s="39"/>
      <c r="G639" s="40"/>
      <c r="H639" s="15"/>
      <c r="I639" s="15"/>
      <c r="J639" s="15"/>
      <c r="K639" s="6"/>
      <c r="L639" s="40"/>
      <c r="M639" s="25"/>
      <c r="N639" s="5"/>
      <c r="O639" s="5"/>
      <c r="P639" s="46"/>
      <c r="Q639" s="9"/>
      <c r="R639" s="26"/>
      <c r="S639" s="46"/>
      <c r="T639"/>
      <c r="U639"/>
      <c r="V639"/>
      <c r="W639"/>
    </row>
    <row r="640" spans="1:23" s="29" customFormat="1" ht="27" customHeight="1">
      <c r="A640" s="15"/>
      <c r="B640" s="16"/>
      <c r="C640" s="16"/>
      <c r="D640" s="18"/>
      <c r="E640" s="28"/>
      <c r="F640" s="39"/>
      <c r="G640" s="40"/>
      <c r="H640" s="15"/>
      <c r="I640" s="15"/>
      <c r="J640" s="15"/>
      <c r="K640" s="6"/>
      <c r="L640" s="40"/>
      <c r="M640" s="25"/>
      <c r="N640" s="5"/>
      <c r="O640" s="5"/>
      <c r="P640" s="46"/>
      <c r="Q640" s="9"/>
      <c r="R640" s="26"/>
      <c r="S640" s="46"/>
      <c r="T640"/>
      <c r="U640"/>
      <c r="V640"/>
      <c r="W640"/>
    </row>
    <row r="641" spans="1:23" s="29" customFormat="1" ht="27" customHeight="1">
      <c r="A641" s="15"/>
      <c r="B641" s="16"/>
      <c r="C641" s="16"/>
      <c r="D641" s="18"/>
      <c r="E641" s="28"/>
      <c r="F641" s="39"/>
      <c r="G641" s="40"/>
      <c r="H641" s="15"/>
      <c r="I641" s="15"/>
      <c r="J641" s="15"/>
      <c r="K641" s="6"/>
      <c r="L641" s="40"/>
      <c r="M641" s="25"/>
      <c r="N641" s="5"/>
      <c r="O641" s="5"/>
      <c r="P641" s="46"/>
      <c r="Q641" s="9"/>
      <c r="R641" s="26"/>
      <c r="S641" s="46"/>
      <c r="T641"/>
      <c r="U641"/>
      <c r="V641"/>
      <c r="W641"/>
    </row>
    <row r="642" spans="1:23" s="29" customFormat="1" ht="27" customHeight="1">
      <c r="A642" s="15"/>
      <c r="B642" s="16"/>
      <c r="C642" s="16"/>
      <c r="D642" s="18"/>
      <c r="E642" s="28"/>
      <c r="F642" s="39"/>
      <c r="G642" s="40"/>
      <c r="H642" s="15"/>
      <c r="I642" s="15"/>
      <c r="J642" s="15"/>
      <c r="K642" s="6"/>
      <c r="L642" s="40"/>
      <c r="M642" s="25"/>
      <c r="N642" s="5"/>
      <c r="O642" s="5"/>
      <c r="P642" s="46"/>
      <c r="Q642" s="9"/>
      <c r="R642" s="26"/>
      <c r="S642" s="46"/>
      <c r="T642"/>
      <c r="U642"/>
      <c r="V642"/>
      <c r="W642"/>
    </row>
    <row r="643" spans="1:23" s="29" customFormat="1" ht="27" customHeight="1">
      <c r="A643" s="15"/>
      <c r="B643" s="16"/>
      <c r="C643" s="16"/>
      <c r="D643" s="18"/>
      <c r="E643" s="28"/>
      <c r="F643" s="39"/>
      <c r="G643" s="40"/>
      <c r="H643" s="15"/>
      <c r="I643" s="15"/>
      <c r="J643" s="15"/>
      <c r="K643" s="6"/>
      <c r="L643" s="40"/>
      <c r="M643" s="25"/>
      <c r="N643" s="5"/>
      <c r="O643" s="5"/>
      <c r="P643" s="46"/>
      <c r="Q643" s="9"/>
      <c r="R643" s="26"/>
      <c r="S643" s="46"/>
      <c r="T643"/>
      <c r="U643"/>
      <c r="V643"/>
      <c r="W643"/>
    </row>
    <row r="644" spans="1:23" s="29" customFormat="1" ht="27" customHeight="1">
      <c r="A644" s="15"/>
      <c r="B644" s="16"/>
      <c r="C644" s="16"/>
      <c r="D644" s="18"/>
      <c r="E644" s="28"/>
      <c r="F644" s="39"/>
      <c r="G644" s="40"/>
      <c r="H644" s="15"/>
      <c r="I644" s="15"/>
      <c r="J644" s="15"/>
      <c r="K644" s="6"/>
      <c r="L644" s="40"/>
      <c r="M644" s="25"/>
      <c r="N644" s="5"/>
      <c r="O644" s="5"/>
      <c r="P644" s="46"/>
      <c r="Q644" s="9"/>
      <c r="R644" s="26"/>
      <c r="S644" s="46"/>
      <c r="T644"/>
      <c r="U644"/>
      <c r="V644"/>
      <c r="W644"/>
    </row>
    <row r="645" spans="1:23" s="29" customFormat="1" ht="27" customHeight="1">
      <c r="A645" s="15"/>
      <c r="B645" s="16"/>
      <c r="C645" s="16"/>
      <c r="D645" s="18"/>
      <c r="E645" s="5"/>
      <c r="F645" s="39"/>
      <c r="G645" s="40"/>
      <c r="H645" s="15"/>
      <c r="I645" s="15"/>
      <c r="J645" s="15"/>
      <c r="K645" s="6"/>
      <c r="L645" s="40"/>
      <c r="M645" s="25"/>
      <c r="N645" s="5"/>
      <c r="O645" s="5"/>
      <c r="P645" s="46"/>
      <c r="Q645" s="9"/>
      <c r="R645" s="26"/>
      <c r="S645" s="46"/>
      <c r="T645"/>
      <c r="U645"/>
      <c r="V645"/>
      <c r="W645"/>
    </row>
    <row r="646" spans="1:23" s="29" customFormat="1" ht="27" customHeight="1">
      <c r="A646" s="15"/>
      <c r="B646" s="16"/>
      <c r="C646" s="16"/>
      <c r="D646" s="18"/>
      <c r="E646" s="5"/>
      <c r="F646" s="39"/>
      <c r="G646" s="40"/>
      <c r="H646" s="15"/>
      <c r="I646" s="15"/>
      <c r="J646" s="15"/>
      <c r="K646" s="6"/>
      <c r="L646" s="40"/>
      <c r="M646" s="25"/>
      <c r="N646" s="5"/>
      <c r="O646" s="5"/>
      <c r="P646" s="46"/>
      <c r="Q646" s="9"/>
      <c r="R646" s="26"/>
      <c r="S646" s="46"/>
      <c r="T646"/>
      <c r="U646"/>
      <c r="V646"/>
      <c r="W646"/>
    </row>
    <row r="647" spans="1:23" s="29" customFormat="1" ht="27" customHeight="1">
      <c r="A647" s="15"/>
      <c r="B647" s="16"/>
      <c r="C647" s="16"/>
      <c r="D647" s="18"/>
      <c r="E647" s="5"/>
      <c r="F647" s="39"/>
      <c r="G647" s="40"/>
      <c r="H647" s="15"/>
      <c r="I647" s="15"/>
      <c r="J647" s="15"/>
      <c r="K647" s="6"/>
      <c r="L647" s="40"/>
      <c r="M647" s="25"/>
      <c r="N647" s="5"/>
      <c r="O647" s="5"/>
      <c r="P647" s="46"/>
      <c r="Q647" s="9"/>
      <c r="R647" s="26"/>
      <c r="S647" s="46"/>
      <c r="T647"/>
      <c r="U647"/>
      <c r="V647"/>
      <c r="W647"/>
    </row>
    <row r="648" spans="1:23" s="29" customFormat="1" ht="27" customHeight="1">
      <c r="A648" s="15"/>
      <c r="B648" s="16"/>
      <c r="C648" s="16"/>
      <c r="D648" s="18"/>
      <c r="E648" s="5"/>
      <c r="F648" s="39"/>
      <c r="G648" s="40"/>
      <c r="H648" s="15"/>
      <c r="I648" s="15"/>
      <c r="J648" s="15"/>
      <c r="K648" s="6"/>
      <c r="L648" s="40"/>
      <c r="M648" s="25"/>
      <c r="N648" s="5"/>
      <c r="O648" s="5"/>
      <c r="P648" s="46"/>
      <c r="Q648" s="9"/>
      <c r="R648" s="26"/>
      <c r="S648" s="46"/>
      <c r="T648"/>
      <c r="U648"/>
      <c r="V648"/>
      <c r="W648"/>
    </row>
    <row r="649" spans="1:23" s="29" customFormat="1" ht="27" customHeight="1">
      <c r="A649" s="15"/>
      <c r="B649" s="16"/>
      <c r="C649" s="16"/>
      <c r="D649" s="18"/>
      <c r="E649" s="5"/>
      <c r="F649" s="39"/>
      <c r="G649" s="40"/>
      <c r="H649" s="15"/>
      <c r="I649" s="15"/>
      <c r="J649" s="15"/>
      <c r="K649" s="6"/>
      <c r="L649" s="40"/>
      <c r="M649" s="25"/>
      <c r="N649" s="5"/>
      <c r="O649" s="5"/>
      <c r="P649" s="46"/>
      <c r="Q649" s="9"/>
      <c r="R649" s="26"/>
      <c r="S649" s="46"/>
      <c r="T649"/>
      <c r="U649"/>
      <c r="V649"/>
      <c r="W649"/>
    </row>
    <row r="650" spans="1:23" s="29" customFormat="1" ht="27" customHeight="1">
      <c r="A650" s="15"/>
      <c r="B650" s="16"/>
      <c r="C650" s="16"/>
      <c r="D650" s="18"/>
      <c r="E650" s="5"/>
      <c r="F650" s="39"/>
      <c r="G650" s="40"/>
      <c r="H650" s="15"/>
      <c r="I650" s="15"/>
      <c r="J650" s="15"/>
      <c r="K650" s="6"/>
      <c r="L650" s="40"/>
      <c r="M650" s="25"/>
      <c r="N650" s="5"/>
      <c r="O650" s="5"/>
      <c r="P650" s="46"/>
      <c r="Q650" s="9"/>
      <c r="R650" s="26"/>
      <c r="S650" s="46"/>
      <c r="T650"/>
      <c r="U650"/>
      <c r="V650"/>
      <c r="W650"/>
    </row>
    <row r="651" spans="1:23" s="29" customFormat="1" ht="27" customHeight="1">
      <c r="A651" s="15"/>
      <c r="B651" s="16"/>
      <c r="C651" s="16"/>
      <c r="D651" s="18"/>
      <c r="E651" s="5"/>
      <c r="F651" s="39"/>
      <c r="G651" s="40"/>
      <c r="H651" s="15"/>
      <c r="I651" s="15"/>
      <c r="J651" s="15"/>
      <c r="K651" s="6"/>
      <c r="L651" s="40"/>
      <c r="M651" s="25"/>
      <c r="N651" s="5"/>
      <c r="O651" s="5"/>
      <c r="P651" s="46"/>
      <c r="Q651" s="9"/>
      <c r="R651" s="26"/>
      <c r="S651" s="46"/>
      <c r="T651"/>
      <c r="U651"/>
      <c r="V651"/>
      <c r="W651"/>
    </row>
    <row r="652" spans="1:23" s="29" customFormat="1" ht="27" customHeight="1">
      <c r="A652" s="15"/>
      <c r="B652" s="16"/>
      <c r="C652" s="16"/>
      <c r="D652" s="18"/>
      <c r="E652" s="5"/>
      <c r="F652" s="39"/>
      <c r="G652" s="40"/>
      <c r="H652" s="15"/>
      <c r="I652" s="15"/>
      <c r="J652" s="15"/>
      <c r="K652" s="6"/>
      <c r="L652" s="40"/>
      <c r="M652" s="25"/>
      <c r="N652" s="5"/>
      <c r="O652" s="5"/>
      <c r="P652" s="46"/>
      <c r="Q652" s="9"/>
      <c r="R652" s="26"/>
      <c r="S652" s="46"/>
      <c r="T652"/>
      <c r="U652"/>
      <c r="V652"/>
      <c r="W652"/>
    </row>
    <row r="653" spans="1:23" s="29" customFormat="1" ht="27" customHeight="1">
      <c r="A653" s="15"/>
      <c r="B653" s="16"/>
      <c r="C653" s="16"/>
      <c r="D653" s="18"/>
      <c r="E653" s="5"/>
      <c r="F653" s="39"/>
      <c r="G653" s="40"/>
      <c r="H653" s="15"/>
      <c r="I653" s="15"/>
      <c r="J653" s="15"/>
      <c r="K653" s="6"/>
      <c r="L653" s="40"/>
      <c r="M653" s="25"/>
      <c r="N653" s="5"/>
      <c r="O653" s="5"/>
      <c r="P653" s="46"/>
      <c r="Q653" s="9"/>
      <c r="R653" s="26"/>
      <c r="S653" s="46"/>
      <c r="T653"/>
      <c r="U653"/>
      <c r="V653"/>
      <c r="W653"/>
    </row>
    <row r="654" spans="1:23" s="29" customFormat="1" ht="27" customHeight="1">
      <c r="A654" s="15"/>
      <c r="B654" s="16"/>
      <c r="C654" s="16"/>
      <c r="D654" s="18"/>
      <c r="E654" s="5"/>
      <c r="F654" s="39"/>
      <c r="G654" s="40"/>
      <c r="H654" s="15"/>
      <c r="I654" s="15"/>
      <c r="J654" s="15"/>
      <c r="K654" s="6"/>
      <c r="L654" s="40"/>
      <c r="M654" s="25"/>
      <c r="N654" s="5"/>
      <c r="O654" s="5"/>
      <c r="P654" s="46"/>
      <c r="Q654" s="9"/>
      <c r="R654" s="26"/>
      <c r="S654" s="46"/>
      <c r="T654"/>
      <c r="U654"/>
      <c r="V654"/>
      <c r="W654"/>
    </row>
    <row r="655" spans="1:23" s="29" customFormat="1" ht="27" customHeight="1">
      <c r="A655" s="15"/>
      <c r="B655" s="16"/>
      <c r="C655" s="16"/>
      <c r="D655" s="18"/>
      <c r="E655" s="5"/>
      <c r="F655" s="39"/>
      <c r="G655" s="40"/>
      <c r="H655" s="15"/>
      <c r="I655" s="15"/>
      <c r="J655" s="15"/>
      <c r="K655" s="6"/>
      <c r="L655" s="40"/>
      <c r="M655" s="25"/>
      <c r="N655" s="5"/>
      <c r="O655" s="5"/>
      <c r="P655" s="46"/>
      <c r="Q655" s="9"/>
      <c r="R655" s="26"/>
      <c r="S655" s="46"/>
      <c r="T655"/>
      <c r="U655"/>
      <c r="V655"/>
      <c r="W655"/>
    </row>
    <row r="656" spans="1:23" s="29" customFormat="1" ht="27" customHeight="1">
      <c r="A656" s="15"/>
      <c r="B656" s="16"/>
      <c r="C656" s="16"/>
      <c r="D656" s="18"/>
      <c r="E656" s="5"/>
      <c r="F656" s="39"/>
      <c r="G656" s="40"/>
      <c r="H656" s="15"/>
      <c r="I656" s="15"/>
      <c r="J656" s="15"/>
      <c r="K656" s="6"/>
      <c r="L656" s="40"/>
      <c r="M656" s="25"/>
      <c r="N656" s="5"/>
      <c r="O656" s="5"/>
      <c r="P656" s="46"/>
      <c r="Q656" s="9"/>
      <c r="R656" s="26"/>
      <c r="S656" s="46"/>
      <c r="T656"/>
      <c r="U656"/>
      <c r="V656"/>
      <c r="W656"/>
    </row>
    <row r="657" spans="1:23" s="29" customFormat="1" ht="27" customHeight="1">
      <c r="A657" s="15"/>
      <c r="B657" s="16"/>
      <c r="C657" s="16"/>
      <c r="D657" s="18"/>
      <c r="E657" s="5"/>
      <c r="F657" s="39"/>
      <c r="G657" s="40"/>
      <c r="H657" s="15"/>
      <c r="I657" s="15"/>
      <c r="J657" s="15"/>
      <c r="K657" s="6"/>
      <c r="L657" s="40"/>
      <c r="M657" s="25"/>
      <c r="N657" s="5"/>
      <c r="O657" s="5"/>
      <c r="P657" s="46"/>
      <c r="Q657" s="9"/>
      <c r="R657" s="26"/>
      <c r="S657" s="46"/>
      <c r="T657"/>
      <c r="U657"/>
      <c r="V657"/>
      <c r="W657"/>
    </row>
    <row r="658" spans="1:23" s="29" customFormat="1" ht="27" customHeight="1">
      <c r="A658" s="15"/>
      <c r="B658" s="16"/>
      <c r="C658" s="16"/>
      <c r="D658" s="18"/>
      <c r="E658" s="5"/>
      <c r="F658" s="39"/>
      <c r="G658" s="40"/>
      <c r="H658" s="15"/>
      <c r="I658" s="15"/>
      <c r="J658" s="15"/>
      <c r="K658" s="6"/>
      <c r="L658" s="40"/>
      <c r="M658" s="25"/>
      <c r="N658" s="5"/>
      <c r="O658" s="5"/>
      <c r="P658" s="46"/>
      <c r="Q658" s="9"/>
      <c r="R658" s="26"/>
      <c r="S658" s="46"/>
      <c r="T658"/>
      <c r="U658"/>
      <c r="V658"/>
      <c r="W658"/>
    </row>
    <row r="659" spans="1:23" s="29" customFormat="1" ht="27" customHeight="1">
      <c r="A659" s="15"/>
      <c r="B659" s="16"/>
      <c r="C659" s="16"/>
      <c r="D659" s="18"/>
      <c r="E659" s="5"/>
      <c r="F659" s="39"/>
      <c r="G659" s="40"/>
      <c r="H659" s="15"/>
      <c r="I659" s="15"/>
      <c r="J659" s="15"/>
      <c r="K659" s="6"/>
      <c r="L659" s="40"/>
      <c r="M659" s="25"/>
      <c r="N659" s="5"/>
      <c r="O659" s="5"/>
      <c r="P659" s="46"/>
      <c r="Q659" s="9"/>
      <c r="R659" s="26"/>
      <c r="S659" s="46"/>
      <c r="T659"/>
      <c r="U659"/>
      <c r="V659"/>
      <c r="W659"/>
    </row>
    <row r="660" spans="1:23" s="29" customFormat="1" ht="27" customHeight="1">
      <c r="A660" s="15"/>
      <c r="B660" s="16"/>
      <c r="C660" s="16"/>
      <c r="D660" s="18"/>
      <c r="E660" s="5"/>
      <c r="F660" s="39"/>
      <c r="G660" s="40"/>
      <c r="H660" s="15"/>
      <c r="I660" s="15"/>
      <c r="J660" s="15"/>
      <c r="K660" s="6"/>
      <c r="L660" s="40"/>
      <c r="M660" s="25"/>
      <c r="N660" s="5"/>
      <c r="O660" s="5"/>
      <c r="P660" s="46"/>
      <c r="Q660" s="9"/>
      <c r="R660" s="26"/>
      <c r="S660" s="46"/>
      <c r="T660"/>
      <c r="U660"/>
      <c r="V660"/>
      <c r="W660"/>
    </row>
    <row r="661" spans="1:23" s="29" customFormat="1" ht="27" customHeight="1">
      <c r="A661" s="15"/>
      <c r="B661" s="16"/>
      <c r="C661" s="16"/>
      <c r="D661" s="18"/>
      <c r="E661" s="5"/>
      <c r="F661" s="39"/>
      <c r="G661" s="40"/>
      <c r="H661" s="15"/>
      <c r="I661" s="15"/>
      <c r="J661" s="15"/>
      <c r="K661" s="6"/>
      <c r="L661" s="40"/>
      <c r="M661" s="25"/>
      <c r="N661" s="5"/>
      <c r="O661" s="5"/>
      <c r="P661" s="46"/>
      <c r="Q661" s="9"/>
      <c r="R661" s="26"/>
      <c r="S661" s="46"/>
      <c r="T661"/>
      <c r="U661"/>
      <c r="V661"/>
      <c r="W661"/>
    </row>
    <row r="662" spans="1:23" s="29" customFormat="1" ht="27" customHeight="1">
      <c r="A662" s="15"/>
      <c r="B662" s="16"/>
      <c r="C662" s="16"/>
      <c r="D662" s="18"/>
      <c r="E662" s="5"/>
      <c r="F662" s="39"/>
      <c r="G662" s="40"/>
      <c r="H662" s="15"/>
      <c r="I662" s="15"/>
      <c r="J662" s="15"/>
      <c r="K662" s="6"/>
      <c r="L662" s="40"/>
      <c r="M662" s="25"/>
      <c r="N662" s="5"/>
      <c r="O662" s="5"/>
      <c r="P662" s="46"/>
      <c r="Q662" s="9"/>
      <c r="R662" s="26"/>
      <c r="S662" s="46"/>
      <c r="T662"/>
      <c r="U662"/>
      <c r="V662"/>
      <c r="W662"/>
    </row>
    <row r="663" spans="1:23" s="29" customFormat="1" ht="27" customHeight="1">
      <c r="A663" s="15"/>
      <c r="B663" s="16"/>
      <c r="C663" s="16"/>
      <c r="D663" s="18"/>
      <c r="E663" s="5"/>
      <c r="F663" s="39"/>
      <c r="G663" s="40"/>
      <c r="H663" s="15"/>
      <c r="I663" s="15"/>
      <c r="J663" s="15"/>
      <c r="K663" s="6"/>
      <c r="L663" s="40"/>
      <c r="M663" s="25"/>
      <c r="N663" s="5"/>
      <c r="O663" s="5"/>
      <c r="P663" s="46"/>
      <c r="Q663" s="9"/>
      <c r="R663" s="26"/>
      <c r="S663" s="46"/>
      <c r="T663"/>
      <c r="U663"/>
      <c r="V663"/>
      <c r="W663"/>
    </row>
    <row r="664" spans="1:23" s="29" customFormat="1" ht="27" customHeight="1">
      <c r="A664" s="15"/>
      <c r="B664" s="16"/>
      <c r="C664" s="16"/>
      <c r="D664" s="18"/>
      <c r="E664" s="5"/>
      <c r="F664" s="39"/>
      <c r="G664" s="40"/>
      <c r="H664" s="15"/>
      <c r="I664" s="15"/>
      <c r="J664" s="15"/>
      <c r="K664" s="6"/>
      <c r="L664" s="40"/>
      <c r="M664" s="25"/>
      <c r="N664" s="5"/>
      <c r="O664" s="5"/>
      <c r="P664" s="46"/>
      <c r="Q664" s="9"/>
      <c r="R664" s="26"/>
      <c r="S664" s="46"/>
      <c r="T664"/>
      <c r="U664"/>
      <c r="V664"/>
      <c r="W664"/>
    </row>
    <row r="665" spans="1:23" s="29" customFormat="1" ht="27" customHeight="1">
      <c r="A665" s="15"/>
      <c r="B665" s="16"/>
      <c r="C665" s="16"/>
      <c r="D665" s="18"/>
      <c r="E665" s="5"/>
      <c r="F665" s="39"/>
      <c r="G665" s="40"/>
      <c r="H665" s="15"/>
      <c r="I665" s="15"/>
      <c r="J665" s="15"/>
      <c r="K665" s="6"/>
      <c r="L665" s="40"/>
      <c r="M665" s="25"/>
      <c r="N665" s="5"/>
      <c r="O665" s="5"/>
      <c r="P665" s="46"/>
      <c r="Q665" s="9"/>
      <c r="R665" s="26"/>
      <c r="S665" s="46"/>
      <c r="T665"/>
      <c r="U665"/>
      <c r="V665"/>
      <c r="W665"/>
    </row>
    <row r="666" spans="1:23" s="29" customFormat="1" ht="27" customHeight="1">
      <c r="A666" s="15"/>
      <c r="B666" s="16"/>
      <c r="C666" s="16"/>
      <c r="D666" s="18"/>
      <c r="E666" s="5"/>
      <c r="F666" s="39"/>
      <c r="G666" s="40"/>
      <c r="H666" s="15"/>
      <c r="I666" s="15"/>
      <c r="J666" s="15"/>
      <c r="K666" s="6"/>
      <c r="L666" s="40"/>
      <c r="M666" s="25"/>
      <c r="N666" s="5"/>
      <c r="O666" s="5"/>
      <c r="P666" s="46"/>
      <c r="Q666" s="9"/>
      <c r="R666" s="26"/>
      <c r="S666" s="46"/>
      <c r="T666"/>
      <c r="U666"/>
      <c r="V666"/>
      <c r="W666"/>
    </row>
    <row r="667" spans="1:23" s="29" customFormat="1" ht="27" customHeight="1">
      <c r="A667" s="15"/>
      <c r="B667" s="16"/>
      <c r="C667" s="16"/>
      <c r="D667" s="18"/>
      <c r="E667" s="5"/>
      <c r="F667" s="39"/>
      <c r="G667" s="40"/>
      <c r="H667" s="15"/>
      <c r="I667" s="15"/>
      <c r="J667" s="15"/>
      <c r="K667" s="6"/>
      <c r="L667" s="40"/>
      <c r="M667" s="25"/>
      <c r="N667" s="5"/>
      <c r="O667" s="5"/>
      <c r="P667" s="46"/>
      <c r="Q667" s="9"/>
      <c r="R667" s="26"/>
      <c r="S667" s="46"/>
      <c r="T667"/>
      <c r="U667"/>
      <c r="V667"/>
      <c r="W667"/>
    </row>
    <row r="668" spans="1:23" s="29" customFormat="1" ht="75">
      <c r="A668" s="15"/>
      <c r="B668" s="16"/>
      <c r="C668" s="16"/>
      <c r="D668" s="18"/>
      <c r="E668" s="5"/>
      <c r="F668" s="41" t="s">
        <v>58</v>
      </c>
      <c r="G668" s="42" t="s">
        <v>60</v>
      </c>
      <c r="H668" s="15"/>
      <c r="I668" s="11" t="s">
        <v>67</v>
      </c>
      <c r="J668" s="15"/>
      <c r="K668" s="41" t="s">
        <v>68</v>
      </c>
      <c r="L668" s="44" t="s">
        <v>70</v>
      </c>
      <c r="M668" s="25"/>
      <c r="N668" s="5"/>
      <c r="O668" s="5"/>
      <c r="P668" s="46"/>
      <c r="Q668" s="9"/>
      <c r="R668" s="26"/>
      <c r="S668" s="46"/>
      <c r="T668"/>
      <c r="U668"/>
      <c r="V668"/>
      <c r="W668"/>
    </row>
    <row r="669" spans="1:23" s="29" customFormat="1" ht="14.25">
      <c r="A669" s="15"/>
      <c r="B669" s="16"/>
      <c r="C669" s="16"/>
      <c r="D669" s="18"/>
      <c r="E669" s="5"/>
      <c r="F669" s="1"/>
      <c r="G669" s="10" t="s">
        <v>61</v>
      </c>
      <c r="H669" s="15"/>
      <c r="I669" s="3"/>
      <c r="J669" s="15"/>
      <c r="K669" s="1"/>
      <c r="L669" s="10" t="s">
        <v>61</v>
      </c>
      <c r="M669" s="25"/>
      <c r="N669" s="5"/>
      <c r="O669" s="5"/>
      <c r="P669" s="46"/>
      <c r="Q669" s="9"/>
      <c r="R669" s="26"/>
      <c r="S669" s="46"/>
      <c r="T669"/>
      <c r="U669"/>
      <c r="V669"/>
      <c r="W669"/>
    </row>
    <row r="670" spans="1:23" s="29" customFormat="1" ht="14.25">
      <c r="A670" s="15"/>
      <c r="B670" s="16"/>
      <c r="C670" s="16"/>
      <c r="D670" s="18"/>
      <c r="E670" s="5"/>
      <c r="F670" s="1"/>
      <c r="G670" s="10" t="s">
        <v>62</v>
      </c>
      <c r="H670" s="15"/>
      <c r="I670" s="3"/>
      <c r="J670" s="15"/>
      <c r="K670" s="1"/>
      <c r="L670" s="10" t="s">
        <v>62</v>
      </c>
      <c r="M670" s="25"/>
      <c r="N670" s="5"/>
      <c r="O670" s="5"/>
      <c r="P670" s="46"/>
      <c r="Q670" s="9"/>
      <c r="R670" s="26"/>
      <c r="S670" s="46"/>
      <c r="T670"/>
      <c r="U670"/>
      <c r="V670"/>
      <c r="W670"/>
    </row>
    <row r="671" spans="1:23" s="29" customFormat="1" ht="14.25">
      <c r="A671" s="15"/>
      <c r="B671" s="16"/>
      <c r="C671" s="16"/>
      <c r="D671" s="18"/>
      <c r="E671" s="5"/>
      <c r="F671" s="1"/>
      <c r="G671" s="10" t="s">
        <v>63</v>
      </c>
      <c r="H671" s="15"/>
      <c r="I671" s="3"/>
      <c r="J671" s="15"/>
      <c r="K671" s="1"/>
      <c r="L671" s="10" t="s">
        <v>63</v>
      </c>
      <c r="M671" s="25"/>
      <c r="N671" s="5"/>
      <c r="O671" s="5"/>
      <c r="P671" s="46"/>
      <c r="Q671" s="9"/>
      <c r="R671" s="26"/>
      <c r="S671" s="46"/>
      <c r="T671"/>
      <c r="U671"/>
      <c r="V671"/>
      <c r="W671"/>
    </row>
    <row r="672" spans="1:23" s="29" customFormat="1" ht="14.25">
      <c r="A672" s="15"/>
      <c r="B672" s="16"/>
      <c r="C672" s="16"/>
      <c r="D672" s="18"/>
      <c r="E672" s="5"/>
      <c r="F672" s="1"/>
      <c r="G672" s="10" t="s">
        <v>64</v>
      </c>
      <c r="H672" s="15"/>
      <c r="I672" s="3"/>
      <c r="J672" s="15"/>
      <c r="K672" s="1"/>
      <c r="L672" s="10" t="s">
        <v>64</v>
      </c>
      <c r="M672" s="25"/>
      <c r="N672" s="5"/>
      <c r="O672" s="5"/>
      <c r="P672" s="46"/>
      <c r="Q672" s="9"/>
      <c r="R672" s="26"/>
      <c r="S672" s="46"/>
      <c r="T672"/>
      <c r="U672"/>
      <c r="V672"/>
      <c r="W672"/>
    </row>
    <row r="673" spans="1:23" s="29" customFormat="1" ht="14.25">
      <c r="A673" s="15"/>
      <c r="B673" s="16"/>
      <c r="C673" s="16"/>
      <c r="D673" s="18"/>
      <c r="E673" s="5"/>
      <c r="F673" s="1"/>
      <c r="G673" s="10" t="s">
        <v>65</v>
      </c>
      <c r="H673" s="15"/>
      <c r="I673" s="3"/>
      <c r="J673" s="15"/>
      <c r="K673" s="1"/>
      <c r="L673" s="10" t="s">
        <v>65</v>
      </c>
      <c r="M673" s="25"/>
      <c r="N673" s="5"/>
      <c r="O673" s="5"/>
      <c r="P673" s="46"/>
      <c r="Q673" s="9"/>
      <c r="R673" s="26"/>
      <c r="S673" s="46"/>
      <c r="T673"/>
      <c r="U673"/>
      <c r="V673"/>
      <c r="W673"/>
    </row>
    <row r="674" spans="1:23" s="29" customFormat="1" ht="14.25">
      <c r="A674" s="15"/>
      <c r="B674" s="16"/>
      <c r="C674" s="16"/>
      <c r="D674" s="18"/>
      <c r="E674" s="5"/>
      <c r="F674" s="1"/>
      <c r="G674" s="43"/>
      <c r="H674" s="15"/>
      <c r="I674" s="3"/>
      <c r="J674" s="15"/>
      <c r="K674" s="1"/>
      <c r="L674" s="1"/>
      <c r="M674" s="25"/>
      <c r="N674" s="5"/>
      <c r="O674" s="5"/>
      <c r="P674" s="46"/>
      <c r="Q674" s="9"/>
      <c r="R674" s="26"/>
      <c r="S674" s="46"/>
      <c r="T674"/>
      <c r="U674"/>
      <c r="V674"/>
      <c r="W674"/>
    </row>
    <row r="675" spans="1:23" s="29" customFormat="1" ht="14.25">
      <c r="A675" s="15"/>
      <c r="B675" s="16"/>
      <c r="C675" s="16"/>
      <c r="D675" s="18"/>
      <c r="E675" s="5"/>
      <c r="F675" s="1"/>
      <c r="G675" s="43"/>
      <c r="H675" s="15"/>
      <c r="I675" s="3"/>
      <c r="J675" s="15"/>
      <c r="K675" s="1"/>
      <c r="L675" s="1"/>
      <c r="M675" s="25"/>
      <c r="N675" s="5"/>
      <c r="O675" s="5"/>
      <c r="P675" s="46"/>
      <c r="Q675" s="9"/>
      <c r="R675" s="26"/>
      <c r="S675" s="46"/>
      <c r="T675"/>
      <c r="U675"/>
      <c r="V675"/>
      <c r="W675"/>
    </row>
    <row r="676" spans="1:23" s="29" customFormat="1" ht="14.25">
      <c r="A676" s="15"/>
      <c r="B676" s="16"/>
      <c r="C676" s="16"/>
      <c r="D676" s="18"/>
      <c r="E676" s="15"/>
      <c r="F676" s="1"/>
      <c r="G676" s="43"/>
      <c r="H676" s="15"/>
      <c r="I676" s="3"/>
      <c r="J676" s="15"/>
      <c r="K676" s="1"/>
      <c r="L676" s="1"/>
      <c r="M676" s="25"/>
      <c r="N676" s="5"/>
      <c r="O676" s="5"/>
      <c r="P676" s="46"/>
      <c r="Q676" s="9"/>
      <c r="R676" s="26"/>
      <c r="S676" s="46"/>
      <c r="T676"/>
      <c r="U676"/>
      <c r="V676"/>
      <c r="W676"/>
    </row>
    <row r="677" spans="1:23" s="29" customFormat="1" ht="105">
      <c r="A677" s="2" t="s">
        <v>0</v>
      </c>
      <c r="B677" s="11" t="s">
        <v>2</v>
      </c>
      <c r="C677" s="12" t="s">
        <v>3</v>
      </c>
      <c r="D677" s="13" t="s">
        <v>7</v>
      </c>
      <c r="E677" s="4" t="s">
        <v>1</v>
      </c>
      <c r="F677" s="1"/>
      <c r="G677" s="43"/>
      <c r="H677" s="11" t="s">
        <v>8</v>
      </c>
      <c r="I677" s="3"/>
      <c r="J677" s="11" t="s">
        <v>9</v>
      </c>
      <c r="K677" s="1"/>
      <c r="L677" s="1"/>
      <c r="M677" s="34" t="s">
        <v>10</v>
      </c>
      <c r="N677" s="11" t="s">
        <v>11</v>
      </c>
      <c r="O677" s="12" t="s">
        <v>12</v>
      </c>
      <c r="P677" s="12" t="s">
        <v>4</v>
      </c>
      <c r="Q677" s="12" t="s">
        <v>5</v>
      </c>
      <c r="R677" s="26" t="s">
        <v>6</v>
      </c>
      <c r="S677" s="12" t="s">
        <v>30</v>
      </c>
      <c r="T677"/>
      <c r="U677"/>
      <c r="V677"/>
      <c r="W677"/>
    </row>
    <row r="678" spans="5:18" ht="14.25">
      <c r="E678" s="10" t="s">
        <v>13</v>
      </c>
      <c r="R678" s="26"/>
    </row>
    <row r="679" spans="5:18" ht="14.25">
      <c r="E679" s="10" t="s">
        <v>14</v>
      </c>
      <c r="R679" s="26"/>
    </row>
    <row r="680" spans="5:18" ht="14.25">
      <c r="E680" s="10" t="s">
        <v>15</v>
      </c>
      <c r="R680" s="26"/>
    </row>
    <row r="681" spans="5:18" ht="14.25">
      <c r="E681" s="10" t="s">
        <v>16</v>
      </c>
      <c r="R681" s="26"/>
    </row>
    <row r="682" spans="5:18" ht="14.25">
      <c r="E682" s="10" t="s">
        <v>17</v>
      </c>
      <c r="R682" s="26"/>
    </row>
    <row r="683" spans="5:18" ht="14.25">
      <c r="E683" s="10" t="s">
        <v>43</v>
      </c>
      <c r="R683" s="26"/>
    </row>
    <row r="684" spans="5:18" ht="14.25">
      <c r="E684" s="10" t="s">
        <v>18</v>
      </c>
      <c r="R684" s="26"/>
    </row>
    <row r="685" spans="5:18" ht="14.25">
      <c r="E685" s="10" t="s">
        <v>19</v>
      </c>
      <c r="R685" s="26"/>
    </row>
    <row r="686" spans="5:18" ht="14.25">
      <c r="E686" s="10" t="s">
        <v>20</v>
      </c>
      <c r="R686" s="26"/>
    </row>
    <row r="687" spans="5:18" ht="14.25">
      <c r="E687" s="10" t="s">
        <v>21</v>
      </c>
      <c r="R687" s="26"/>
    </row>
    <row r="688" ht="12.75">
      <c r="E688" s="10" t="s">
        <v>22</v>
      </c>
    </row>
    <row r="689" ht="12.75">
      <c r="E689" s="10" t="s">
        <v>23</v>
      </c>
    </row>
    <row r="690" ht="12.75">
      <c r="E690" s="10" t="s">
        <v>24</v>
      </c>
    </row>
    <row r="691" ht="12.75">
      <c r="E691" s="10" t="s">
        <v>25</v>
      </c>
    </row>
    <row r="692" ht="12.75">
      <c r="E692" s="10" t="s">
        <v>26</v>
      </c>
    </row>
    <row r="693" ht="12.75">
      <c r="E693" s="10" t="s">
        <v>27</v>
      </c>
    </row>
    <row r="694" spans="1:23" s="1" customFormat="1" ht="12.75">
      <c r="A694" s="3"/>
      <c r="B694" s="3"/>
      <c r="C694" s="3"/>
      <c r="D694"/>
      <c r="E694" s="10" t="s">
        <v>28</v>
      </c>
      <c r="G694" s="43"/>
      <c r="H694" s="3"/>
      <c r="I694" s="3"/>
      <c r="J694" s="49"/>
      <c r="M694" s="35"/>
      <c r="N694" s="3"/>
      <c r="O694" s="29"/>
      <c r="P694"/>
      <c r="Q694"/>
      <c r="R694"/>
      <c r="S694"/>
      <c r="T694"/>
      <c r="U694"/>
      <c r="V694"/>
      <c r="W694"/>
    </row>
    <row r="695" spans="1:23" s="1" customFormat="1" ht="12.75">
      <c r="A695" s="3"/>
      <c r="B695" s="3"/>
      <c r="C695" s="3"/>
      <c r="D695"/>
      <c r="E695" s="10" t="s">
        <v>29</v>
      </c>
      <c r="G695" s="43"/>
      <c r="H695" s="3"/>
      <c r="I695" s="3"/>
      <c r="J695" s="49"/>
      <c r="M695" s="35"/>
      <c r="N695" s="3"/>
      <c r="O695" s="29"/>
      <c r="P695"/>
      <c r="Q695"/>
      <c r="R695"/>
      <c r="S695"/>
      <c r="T695"/>
      <c r="U695"/>
      <c r="V695"/>
      <c r="W695"/>
    </row>
    <row r="696" spans="1:4" ht="27" customHeight="1">
      <c r="A696" s="53"/>
      <c r="D696" s="18"/>
    </row>
    <row r="698" ht="12.75">
      <c r="S698" s="93"/>
    </row>
    <row r="699" ht="12.75">
      <c r="P699" s="52"/>
    </row>
    <row r="701" ht="12.75">
      <c r="R701" s="52"/>
    </row>
    <row r="706" ht="12.75">
      <c r="P706" s="52"/>
    </row>
  </sheetData>
  <sheetProtection/>
  <autoFilter ref="O1:O695"/>
  <mergeCells count="4">
    <mergeCell ref="T130:U130"/>
    <mergeCell ref="T275:U275"/>
    <mergeCell ref="T389:U389"/>
    <mergeCell ref="T544:U544"/>
  </mergeCells>
  <dataValidations count="18">
    <dataValidation type="textLength" operator="lessThanOrEqual" allowBlank="1" showErrorMessage="1" error="descrizione troppo lunga (max 250 car)" sqref="V447 M448 H448">
      <formula1>250</formula1>
    </dataValidation>
    <dataValidation type="textLength" allowBlank="1" showErrorMessage="1" error="lunghezze ammesse 11 o 16 caratteri&#10;" sqref="M474:M476 V6:V7 M515:M525 M528 M195:M197 M238 M452:M453 M264 M286 M288:M291 M325 M357 M44:M45 M190:M192 M293 M309:M316 M508 M284 M375 M415:M418 M170:N170 M303:N303 M134:M135 M92:M93 M444 V83 V95:V97 V453 V489 V14:V15 V44:V45 V63:V65 V190:V192 V293 V371:V373 V284 V319:V321 V432 V535 V395:V398 V47 V134:V135 V102:V105 V241:V245 V393 V200:V201 V455:V459 V33:V38 V73:V74 V256:V258 V327:V330 V377:V382 V461:V468 V508 V209:V210 V478 V286 V67:V69 V302:V307 V332:V338 V514:V524 V450:V451 V538 V528:V529 V107:V108 V277:V279 V219:V220 V222:V230 V50:V51 V137:V143 V152:V155 V288:V291 V504:V505 V19:V31 V58:V59 V207 V481:V487 V296:V299 V342:V344 V236 V260:V262 V282 V385:V388 V475:V476 V499:V502 V61 V129:V130 V361:V362 V510:V512 V157:V158 V160:V170 V86 V438 V148:V149 V88 V400 V92:V93 V145 V42 V415:V423">
      <formula1>11</formula1>
      <formula2>16</formula2>
    </dataValidation>
    <dataValidation type="textLength" allowBlank="1" showErrorMessage="1" error="lunghezze ammesse 11 o 16 caratteri&#10;" sqref="V442 V445 V183:V187 V71 V195:V197 V251:V254 V408:V409 V427:V430 V76:V79 V111:V124 V232:V234 V411:V413 V496:V497 V348:V350 V357 V264:V275 V309:V316 V173:V181 V340 V434:V435 V470:V473 V526 V238 V212:V217 V325 V375 V531:V533 V203 V56 V365:V369 M409 V4 M4:M7 M14:M15 M19:M31 M33:M35 M37:M38 M42 M50:M51 M56 M58:M59 M71 M73:M74 M86 M102:M105 M107:M108 M111:M116 M137:M143 M148:M149 M152:M154 M157:M158 M183:M187 M200:M201 M203 M209:M210 M541 M320:M321 M430:M432 M493:M495 M446 M531 M472 M533:M537 M277:M279 M422:M428 M47:N47 M344 M83 M95:M97 M212:M217 M302 M371:M373 M411:M413 M455 M404:M407 M487:M490 M497 M500 M502 M173:M180 M504:M505 M207 M482:M485 M539 M222:M230 M296:M299 M241:M245 M393 M342 M76:M78 M236 M260:M262 M282 M457:M461 M364:M369 M385:M386 M479 M118:M124 M256:M258 M327:M330">
      <formula1>11</formula1>
      <formula2>16</formula2>
    </dataValidation>
    <dataValidation type="textLength" allowBlank="1" showErrorMessage="1" error="lunghezze ammesse 11 o 16 caratteri&#10;" sqref="M377:M382 M463:M470 M129:M130 M361:M362 M395:M398 M160:M169 M439 M88 M348:M350 M388 M510:M512 M251:M254 M400 M145 M266:M275 M233:M234 M61:M69 M304:M307 M332:M338 M340 M435:M436 H474:H476 H515:H525 H528 H195:H197 H238 H452:H453 H264 H286 H288:H291 H325 H357 H44:H45 H190:H192 H293 H309:H316 H508 H284 H375 H415:H418 H152:H155 H302:H307 H134:H135 H92:H93 H444 H409 H4:H7 H14:H15 H19:H31 H33:H35 H37:H38 H42 H50:H51 H56 H58:H59 H71 H73:H74 H86 H102:H105 H107:H108 H111:H116 H137:H143 H148:H149 H340 H435:H436 H183:H187 H200:H201 H203 H209:H210 H541 H320:H321 H430:H432 H493:H495 H446 H531 H472 H533:H537 H157:H158 H422:H428 H47 H344 H83 H95:H97 H212:H217 H371:H373 H411:H413 H455 H404:H407 H487:H490 H497 H500 H502 H173:H180 H504:H505 H207 H365:H369 H539 H222:H230 H296:H299 H241:H245">
      <formula1>11</formula1>
      <formula2>16</formula2>
    </dataValidation>
    <dataValidation type="textLength" allowBlank="1" showErrorMessage="1" error="lunghezze ammesse 11 o 16 caratteri&#10;" sqref="H393 H342 H76:H78 H236 H260:H262 H282 H457:H461 H277:H279 H385:H386 H479 H118:H124 H256:H258 H327:H330 H377:H382 H463:H470 H129:H130 H361:H362 H395:H398 H439 H88 H348:H350 H388 H510:H512 H251:H254 H400 H145 H266:H275 H233:H234 H61:H69 H332:H338 H160:H170 H482:H485 H352:H355 M352:M355 V352:V355 H219:H220 M219:M220 V404:V406">
      <formula1>11</formula1>
      <formula2>16</formula2>
    </dataValidation>
    <dataValidation type="list" allowBlank="1" showInputMessage="1" showErrorMessage="1" error="valore non consentito - selezionare valore da menu a tendina" sqref="M347 V91 V318 V359:V360 V280:V281 V87 V80 V444 V106 V46 V159 V384 V402 V276 V506 V480 V469 V390 V424 V98:V100 V503 V2 V347 V131 V75 V542 V16 V537 V89 V294 V364 V110 M2 M80 M87 M110 M131 M402 M384 M491 M450 M544 M506 M390 M359:M360 M127 M259 M429 M471 M16 M75 M91 M503 M540 M294 M318 H347 H2 H80 H87 H110 H131 H402 H384 H491 H450 H544 H506 H390 H359:H360 H127 H259 H429 H471 H16 H75 H91 H503 H540 H294 H318 H159 H280:H281 H276 H364">
      <formula1>$F$667:$F$671</formula1>
    </dataValidation>
    <dataValidation type="list" allowBlank="1" showInputMessage="1" showErrorMessage="1" error="valore non consentito - selezionare valore da menu a tendina" sqref="E345:E347 E507 E454 E442:E443 E434 E410 E351 E363 E376 E389 E394:E395 E401 E447">
      <formula1>$E$679:$E$696</formula1>
    </dataValidation>
    <dataValidation type="textLength" operator="lessThanOrEqual" allowBlank="1" showInputMessage="1" showErrorMessage="1" error="descrizione troppo lunga (max 250 car)" sqref="D2:D92 J44:J45 O205 O92 O237:O238 J47 O56 J56 O94:O95 J92 J94:J95 J237:J238 O44:O45 O47 O531 J205 J531 D532:D676 D94:D236 D239:D530">
      <formula1>250</formula1>
    </dataValidation>
    <dataValidation type="textLength" allowBlank="1" showInputMessage="1" showErrorMessage="1" error="lunghezze ammesse 11 o 16 caratteri&#10;" sqref="H280:H281 O44:O45 M144 M503 M529:M530 M292 M392 M369:M370 M343 M445:N445 M283 M89:M91 M2:M3 M202 M12:M13 M317:M319 M419 M478 M294:M295 M263 M249 M188 M280:M281 M538 M43 M486 M341:N341 M136 M287 M106 M351 M276 M481 M218 M414 M540 M70 M440:M442 M126:N126 M506:M507 M72 M429 M171:M172 M401:M403 M186 M8 M433:M434 V202 V392 V506:V507 V436 V2:V3 V32 V446 V136 V221 V125:V128 V186 V431 V52 V452 V363:V364 V410 V211 V144 V389:V390 V542 V399 V54 V433 V477 V383:V384 V146 V540 V98:V100 V283 V48:V49 V444 V94 V109:V110 V356 V358:V360 V80 V351 V46 V426 V469 V322:V324 V89:V91 V87 V401:V403 V57 V208 V249 V276 V263 V84 V439:V441 V454 V376">
      <formula1>11</formula1>
      <formula2>16</formula2>
    </dataValidation>
    <dataValidation type="textLength" allowBlank="1" showInputMessage="1" showErrorMessage="1" error="lunghezze ammesse 11 o 16 caratteri&#10;" sqref="V292 V159 V12:V13 V536:V537 V72 V198:V199 V171:V172 V308 V235 V280:V281 V43 V460 V259 V156 V131:V133 V331 V246 V527 V503 V341 V370 V188 V285 V345:V347 V218 V479:V480 V237:V240 V287 V493:V494 V317:V318 V70 V255 V448 V75 V294:V295 V424 V16:V17 V106 V394 V182 V150:V151 V204:V205 V301 V414 V525 V474 V8 M232 M5 M221 M437 M345:M347 M301 M159 M52 M46:M49 M54 M514 M16:M17 M146 M204:M205 M75 M383:M384 M57 M87 H462 M84 M109:M110 M79:M80 M32 M155:M156 M235 M36 H356 M471 M199 M127:M128 M491:M492 M322:M324 M363 M308 M456 M259 M131:M133 M358:M360 M376 M387 M454 M498 M246 M410 M94 M449:M450 M150:M151 M399 M389:M390 M237:M240 M543:M676 M421 M331">
      <formula1>11</formula1>
      <formula2>16</formula2>
    </dataValidation>
    <dataValidation type="textLength" allowBlank="1" showInputMessage="1" showErrorMessage="1" error="lunghezze ammesse 11 o 16 caratteri&#10;" sqref="M265 M117 M394 M285 M447 M208 M125 M181:M182 M255 M462 M356 H144 H503 H529:H530 H292 H392 H369:H370 H343 H445 H283 H89:H91 H2:H3 H202 H12:H13 H317:H319 H419 H478 H294:H295 H263 H249 H188 H159 H538 H43 H486 H341 H136 H287 H106 H351 H156 H481 H218 H414 H540 H70 H440:H442 H125:H128 H506:H507 H72 H429 H171:H172 H401:H403 H186 H8 H433:H434 H232 H5 H221 H437 H345:H347 H301 H52 H46:H49 H54 H514 H16:H17 H146 H204:H205 H75 H383:H384 H57 H87 M526 H84 H109:H110 H79:H80 H32 H526 H235 H36 H98:H100 H471 H199 H491:H492 H322:H324 H363:H364 H308 H456 H259 H131:H133 H358:H360 H376 H387 H454 H498 H246 H410 H94 H449:H450">
      <formula1>11</formula1>
      <formula2>16</formula2>
    </dataValidation>
    <dataValidation type="textLength" allowBlank="1" showInputMessage="1" showErrorMessage="1" error="lunghezze ammesse 11 o 16 caratteri&#10;" sqref="H150:H151 H399 H389:H390 H237:H240 H543:H676 H421 H331 H265 H117 H394 H285 H447 H208 H181:H182 H255 H276 J44:J45 H194 M194 V194">
      <formula1>11</formula1>
      <formula2>16</formula2>
    </dataValidation>
    <dataValidation type="textLength" operator="lessThanOrEqual" allowBlank="1" showInputMessage="1" showErrorMessage="1" error="la descrizione non può superare i 250 caratteri&#10;" sqref="N184:O185 J184:L185 O2:O183 H231 M248 V248 V231 M231 H248 J2:J183 J185:J676 O185:O676">
      <formula1>250</formula1>
    </dataValidation>
    <dataValidation type="list" allowBlank="1" showInputMessage="1" showErrorMessage="1" error="valore non consentito - selezionare valore da menu a tendina" sqref="H545:H667 G2:G667 M369 M47 H369 H47">
      <formula1>$F$669:$F$673</formula1>
    </dataValidation>
    <dataValidation type="list" allowBlank="1" showInputMessage="1" showErrorMessage="1" error="valore non consentito - selezionare valore da menu a tendina" sqref="L2:L183 L185:L667">
      <formula1>$G$669:$G$673</formula1>
    </dataValidation>
    <dataValidation type="textLength" operator="equal" allowBlank="1" showInputMessage="1" showErrorMessage="1" error="è previsto un codice di 10 caratteri" sqref="A255:A257 A134:A164 A43:A59 A304 A351 A7:A9 A19 A32 A61:A65 A82 A93:A94 A96:A100 A132 A125:A129 A1:A3 A5 A11:A17 A22:A24 A71:A72 A74:A75 A80 A86:A91 A102:A109 A166 A207:A209 A214:A216 A223:A229 A233 A235:A239 A259:A265 A268 A241:A251 A169:A173 A181:A188 A301 A321 A375:A378 A380:A385 A425 A276:A281 A283:A284 A286:A297 A299 A309:A317 A327:A344 A357:A363 A366:A372 A387:A423 A435 A428:A433 A437:A463 A514 A466:A511 A516:A65536 A190:A205 A218:A221">
      <formula1>10</formula1>
    </dataValidation>
    <dataValidation type="list" allowBlank="1" showInputMessage="1" showErrorMessage="1" error="valore non consentito - selezionare valore da menu a tendina" sqref="E402:E409 E395:E400 E508:E676 E455:E506 E448:E453 E435:E441 E411:E433 E443:E446 E390:E393 E352:E375 E2:E344 E347:E350 E377:E388">
      <formula1>$E$678:$E$695</formula1>
    </dataValidation>
    <dataValidation type="list" allowBlank="1" showInputMessage="1" showErrorMessage="1" error="valore non consentito - selezionare valore da menu a tendina" sqref="L321 L330:L343">
      <formula1>$G$670:$G$674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1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Utente</cp:lastModifiedBy>
  <cp:lastPrinted>2020-07-31T08:24:41Z</cp:lastPrinted>
  <dcterms:created xsi:type="dcterms:W3CDTF">2013-06-10T10:37:25Z</dcterms:created>
  <dcterms:modified xsi:type="dcterms:W3CDTF">2021-11-05T12:59:39Z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